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262" documentId="120_S{2AC9BD13-BADA-5192-A53E-5A8FF88502F6}" xr6:coauthVersionLast="47" xr6:coauthVersionMax="47" xr10:uidLastSave="{545E66D9-9610-4239-988D-6DBD17BFD9C5}"/>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41" i="4"/>
  <c r="L42" i="4"/>
  <c r="L43" i="4"/>
  <c r="L44" i="4"/>
  <c r="J41" i="4"/>
  <c r="J42" i="4"/>
  <c r="J43" i="4"/>
  <c r="J44" i="4"/>
  <c r="I41" i="4"/>
  <c r="I42" i="4"/>
  <c r="I43" i="4"/>
  <c r="I44" i="4"/>
  <c r="B41" i="4"/>
  <c r="B42" i="4"/>
  <c r="B43" i="4"/>
  <c r="B4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L38" i="4"/>
  <c r="L39" i="4"/>
  <c r="L40" i="4"/>
  <c r="J38" i="4"/>
  <c r="J39" i="4"/>
  <c r="J40" i="4"/>
  <c r="I38" i="4"/>
  <c r="I39" i="4"/>
  <c r="I40" i="4"/>
  <c r="B38" i="4"/>
  <c r="B39" i="4"/>
  <c r="B40"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<sst xmlns="http://schemas.openxmlformats.org/spreadsheetml/2006/main" count="180293" uniqueCount="39129">
  <si>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</si>
  <si>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</si>
  <si>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</si>
  <si>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</si>
  <si>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</si>
  <si>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</si>
  <si>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</si>
  <si>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</si>
  <si>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</si>
  <si>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</si>
  <si>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</si>
  <si>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</si>
  <si>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</si>
  <si>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</si>
  <si>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</si>
  <si>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</si>
  <si>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</si>
  <si>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</si>
  <si>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</si>
  <si>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</si>
  <si>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</si>
  <si>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</si>
  <si>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</si>
  <si>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</si>
  <si>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</si>
  <si>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</si>
  <si>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</si>
  <si>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</si>
  <si>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</si>
  <si>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</si>
  <si>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</si>
  <si>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</si>
  <si>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</si>
  <si>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</si>
  <si>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</si>
  <si>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</si>
  <si>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</si>
  <si>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</si>
  <si>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</si>
  <si>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</si>
  <si>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</si>
  <si>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</si>
  <si>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</si>
  <si>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</si>
  <si>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</si>
  <si>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</si>
  <si>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</si>
  <si>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</si>
  <si>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</si>
  <si>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</si>
  <si>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</si>
  <si>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</si>
  <si>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</si>
  <si>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</si>
  <si>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</si>
  <si>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</si>
  <si>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</si>
  <si>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</si>
  <si>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</si>
  <si>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</si>
  <si>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</si>
  <si>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</si>
  <si>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</si>
  <si>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</si>
  <si>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</si>
  <si>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</si>
  <si>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</si>
  <si>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</si>
  <si>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</si>
  <si>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</si>
  <si>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</si>
  <si>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</si>
  <si>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</si>
  <si>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</si>
  <si>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</si>
  <si>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</si>
  <si>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</si>
  <si>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</si>
  <si>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</si>
  <si>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</si>
  <si>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</si>
  <si>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</si>
  <si>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</si>
  <si>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</si>
  <si>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</si>
  <si>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</si>
  <si>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</si>
  <si>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</si>
  <si>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</si>
  <si>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</si>
  <si>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</si>
  <si>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</si>
  <si>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</si>
  <si>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</si>
  <si>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</si>
  <si>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</si>
  <si>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</si>
  <si>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</si>
  <si>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</si>
  <si>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</si>
  <si>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</si>
  <si>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</si>
  <si>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</si>
  <si>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</si>
  <si>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</si>
  <si>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</si>
  <si>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</si>
  <si>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</si>
  <si>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</si>
  <si>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</si>
  <si>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</si>
  <si>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</si>
  <si>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</si>
  <si>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</si>
  <si>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</si>
  <si>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</si>
  <si>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</si>
  <si>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</si>
  <si>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</si>
  <si>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</si>
  <si>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</si>
  <si>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</si>
  <si>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</si>
  <si>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</si>
  <si>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</si>
  <si>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</si>
  <si>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</si>
  <si>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</si>
  <si>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</si>
  <si>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</si>
  <si>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</si>
  <si>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</si>
  <si>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</si>
  <si>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</si>
  <si>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</si>
  <si>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</si>
  <si>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</si>
  <si>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</si>
  <si>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</si>
  <si>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</si>
  <si>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</si>
  <si>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</si>
  <si>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</si>
  <si>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</si>
  <si>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</si>
  <si>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</si>
  <si>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</si>
  <si>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</si>
  <si>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</si>
  <si>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</si>
  <si>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</si>
  <si>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</si>
  <si>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</si>
  <si>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</si>
  <si>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</si>
  <si>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</si>
  <si>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</si>
  <si>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</si>
  <si>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</si>
  <si>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</si>
  <si>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</si>
  <si>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</si>
  <si>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</si>
  <si>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</si>
  <si>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</si>
  <si>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</si>
  <si>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</si>
  <si>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</si>
  <si>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</si>
  <si>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</si>
  <si>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</si>
  <si>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</si>
  <si>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</si>
  <si>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</si>
  <si>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</si>
  <si>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</si>
  <si>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</si>
  <si>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</si>
  <si>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</si>
  <si>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</si>
  <si>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</si>
  <si>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</si>
  <si>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</si>
  <si>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</si>
  <si>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</si>
  <si>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</si>
  <si>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</si>
  <si>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</si>
  <si>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</si>
  <si>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</si>
  <si>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</si>
  <si>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</si>
  <si>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</si>
  <si>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</si>
  <si>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</si>
  <si>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</si>
  <si>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</si>
  <si>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</si>
  <si>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</si>
  <si>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</si>
  <si>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</si>
  <si>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</si>
  <si>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</si>
  <si>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</si>
  <si>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</si>
  <si>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</si>
  <si>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</si>
  <si>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</si>
  <si>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</si>
  <si>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</si>
  <si>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</si>
  <si>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</si>
  <si>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</si>
  <si>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</si>
  <si>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</si>
  <si>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</si>
  <si>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</si>
  <si>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</si>
  <si>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</si>
  <si>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</si>
  <si>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</si>
  <si>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</si>
  <si>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</si>
  <si>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</si>
  <si>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</si>
  <si>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</si>
  <si>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</si>
  <si>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</si>
  <si>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</si>
  <si>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</si>
  <si>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</si>
  <si>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</si>
  <si>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</si>
  <si>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</si>
  <si>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</si>
  <si>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</si>
  <si>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</si>
  <si>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</si>
  <si>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</si>
  <si>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</si>
  <si>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</si>
  <si>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</si>
  <si>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</si>
  <si>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</si>
  <si>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</si>
  <si>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</si>
  <si>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</si>
  <si>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</si>
  <si>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</si>
  <si>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</si>
  <si>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</si>
  <si>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</si>
  <si>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</si>
  <si>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</si>
  <si>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</si>
  <si>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</si>
  <si>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</si>
  <si>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</si>
  <si>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</si>
  <si>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</si>
  <si>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</si>
  <si>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</si>
  <si>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</si>
  <si>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</si>
  <si>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</si>
  <si>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</si>
  <si>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</si>
  <si>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</si>
  <si>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</si>
  <si>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</si>
  <si>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</si>
  <si>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</si>
  <si>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</si>
  <si>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</si>
  <si>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</si>
  <si>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</si>
  <si>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</si>
  <si>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</si>
  <si>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</si>
  <si>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</si>
  <si>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</si>
  <si>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</si>
  <si>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</si>
  <si>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</si>
  <si>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</si>
  <si>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</si>
  <si>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</si>
  <si>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</si>
  <si>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</si>
  <si>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</si>
  <si>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</si>
  <si>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</si>
  <si>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</si>
  <si>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</si>
  <si>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</si>
  <si>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</si>
  <si>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</si>
  <si>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</si>
  <si>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</si>
  <si>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</si>
  <si>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</si>
  <si>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</si>
  <si>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</si>
  <si>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</si>
  <si>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</si>
  <si>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</si>
  <si>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</si>
  <si>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</si>
  <si>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</si>
  <si>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</si>
  <si>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</si>
  <si>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</si>
  <si>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</si>
  <si>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</si>
  <si>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</si>
  <si>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</si>
  <si>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</si>
  <si>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</si>
  <si>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</si>
  <si>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</si>
  <si>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</si>
  <si>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</si>
  <si>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</si>
  <si>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</si>
  <si>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</si>
  <si>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</si>
  <si>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</si>
  <si>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</si>
  <si>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</si>
  <si>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</si>
  <si>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</si>
  <si>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</si>
  <si>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</si>
  <si>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</si>
  <si>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</si>
  <si>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</si>
  <si>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</si>
  <si>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</si>
  <si>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</si>
  <si>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</si>
  <si>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</si>
  <si>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</si>
  <si>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</si>
  <si>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</si>
  <si>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</si>
  <si>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</si>
  <si>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</si>
  <si>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</si>
  <si>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</si>
  <si>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</si>
  <si>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</si>
  <si>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</si>
  <si>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</si>
  <si>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</si>
  <si>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</si>
  <si>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</si>
  <si>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</si>
  <si>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</si>
  <si>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</si>
  <si>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</si>
  <si>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</si>
  <si>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</si>
  <si>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</si>
  <si>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</si>
  <si>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</si>
  <si>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</si>
  <si>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</si>
  <si>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</si>
  <si>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</si>
  <si>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</si>
  <si>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</si>
  <si>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</si>
  <si>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</si>
  <si>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</si>
  <si>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</si>
  <si>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</si>
  <si>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</si>
  <si>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</si>
  <si>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</si>
  <si>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</si>
  <si>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</si>
  <si>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</si>
  <si>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</si>
  <si>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</si>
  <si>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</si>
  <si>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</si>
  <si>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</si>
  <si>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</si>
  <si>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</si>
  <si>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</si>
  <si>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</si>
  <si>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</si>
  <si>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</si>
  <si>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</si>
  <si>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</si>
  <si>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</si>
  <si>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</si>
  <si>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</si>
  <si>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</si>
  <si>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</si>
  <si>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</si>
  <si>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</si>
  <si>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</si>
  <si>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</si>
  <si>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</si>
  <si>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</si>
  <si>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</si>
  <si>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</si>
  <si>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</si>
  <si>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</si>
  <si>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</si>
  <si>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</si>
  <si>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</si>
  <si>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</si>
  <si>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</si>
  <si>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</si>
  <si>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</si>
  <si>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</si>
  <si>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</si>
  <si>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</si>
  <si>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</si>
  <si>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</si>
  <si>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</si>
  <si>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</si>
  <si>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</si>
  <si>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</si>
  <si>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</si>
  <si>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</si>
  <si>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</si>
  <si>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</si>
  <si>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</si>
  <si>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</si>
  <si>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</si>
  <si>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</si>
  <si>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</si>
  <si>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</si>
  <si>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</si>
  <si>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</si>
  <si>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</si>
  <si>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</si>
  <si>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</si>
  <si>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</si>
  <si>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</si>
  <si>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</si>
  <si>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</si>
  <si>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</si>
  <si>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</si>
  <si>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</si>
  <si>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</si>
  <si>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</si>
  <si>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</si>
  <si>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</si>
  <si>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</si>
  <si>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</si>
  <si>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</si>
  <si>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</si>
  <si>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</si>
  <si>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</si>
  <si>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</si>
  <si>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</si>
  <si>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</si>
  <si>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</si>
  <si>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</si>
  <si>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</si>
  <si>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</si>
  <si>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</si>
  <si>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</si>
  <si>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</si>
  <si>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</si>
  <si>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</si>
  <si>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</si>
  <si>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</si>
  <si>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</si>
  <si>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</si>
  <si>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</si>
  <si>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</si>
  <si>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</si>
  <si>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</si>
  <si>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</si>
  <si>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</si>
  <si>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</si>
  <si>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</si>
  <si>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</si>
  <si>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</si>
  <si>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</si>
  <si>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</si>
  <si>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</si>
  <si>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</si>
  <si>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</si>
  <si>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</si>
  <si>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</si>
  <si>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</si>
  <si>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</si>
  <si>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</si>
  <si>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</si>
  <si>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</si>
  <si>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</si>
  <si>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</si>
  <si>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</si>
  <si>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</si>
  <si>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</si>
  <si>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</si>
  <si>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</si>
  <si>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</si>
  <si>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</si>
  <si>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</si>
  <si>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</si>
  <si>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</si>
  <si>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</si>
  <si>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</si>
  <si>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</si>
  <si>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</si>
  <si>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</si>
  <si>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</si>
  <si>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</si>
  <si>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</si>
  <si>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</si>
  <si>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</si>
  <si>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</si>
  <si>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</si>
  <si>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</si>
  <si>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</si>
  <si>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</si>
  <si>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</si>
  <si>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</si>
  <si>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</si>
  <si>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</si>
  <si>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</si>
  <si>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</si>
  <si>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</si>
  <si>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</si>
  <si>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</si>
  <si>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</si>
  <si>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</si>
  <si>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</si>
  <si>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</si>
  <si>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</si>
  <si>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</si>
  <si>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</si>
  <si>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</si>
  <si>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</si>
  <si>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</si>
  <si>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</si>
  <si>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</si>
  <si>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</si>
  <si>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</si>
  <si>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</si>
  <si>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</si>
  <si>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</si>
  <si>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</si>
  <si>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</si>
  <si>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</si>
  <si>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</si>
  <si>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</si>
  <si>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</si>
  <si>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</si>
  <si>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</si>
  <si>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</si>
  <si>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</si>
  <si>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</si>
  <si>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</si>
  <si>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</si>
  <si>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</si>
  <si>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</si>
  <si>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</si>
  <si>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</si>
  <si>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</si>
  <si>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</si>
  <si>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</si>
  <si>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</si>
  <si>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</si>
  <si>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</si>
  <si>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</si>
  <si>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</si>
  <si>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</si>
  <si>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</si>
  <si>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</si>
  <si>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</si>
  <si>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</si>
  <si>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</si>
  <si>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</si>
  <si>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</si>
  <si>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</si>
  <si>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</si>
  <si>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</si>
  <si>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</si>
  <si>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</si>
  <si>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</si>
  <si>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</si>
  <si>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</si>
  <si>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</si>
  <si>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</si>
  <si>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</si>
  <si>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</si>
  <si>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</si>
  <si>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</si>
  <si>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</si>
  <si>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</si>
  <si>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</si>
  <si>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</si>
  <si>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</si>
  <si>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</si>
  <si>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</si>
  <si>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</si>
  <si>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</si>
  <si>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</si>
  <si>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</si>
  <si>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</si>
  <si>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</si>
  <si>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</si>
  <si>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</si>
  <si>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</si>
  <si>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</si>
  <si>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</si>
  <si>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</si>
  <si>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</si>
  <si>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</si>
  <si>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</si>
  <si>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</si>
  <si>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</si>
  <si>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</si>
  <si>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</si>
  <si>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</si>
  <si>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</si>
  <si>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</si>
  <si>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</si>
  <si>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</si>
  <si>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</si>
  <si>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</si>
  <si>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</si>
  <si>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</si>
  <si>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</si>
  <si>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</si>
  <si>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</si>
  <si>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</si>
  <si>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</si>
  <si>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</si>
  <si>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</si>
  <si>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</si>
  <si>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</si>
  <si>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</si>
  <si>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</si>
  <si>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</si>
  <si>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</si>
  <si>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</si>
  <si>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</si>
  <si>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</si>
  <si>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</si>
  <si>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</si>
  <si>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</si>
  <si>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</si>
  <si>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</si>
  <si>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</si>
  <si>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</si>
  <si>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</si>
  <si>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</si>
  <si>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</si>
  <si>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</si>
  <si>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</si>
  <si>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</si>
  <si>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</si>
  <si>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</si>
  <si>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</si>
  <si>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</si>
  <si>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</si>
  <si>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</si>
  <si>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</si>
  <si>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</si>
  <si>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</si>
  <si>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</si>
  <si>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</si>
  <si>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</si>
  <si>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</si>
  <si>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</si>
  <si>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</si>
  <si>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</si>
  <si>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</si>
  <si>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</si>
  <si>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</si>
  <si>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</si>
  <si>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</si>
  <si>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</si>
  <si>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</si>
  <si>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</si>
  <si>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</si>
  <si>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</si>
  <si>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</si>
  <si>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</si>
  <si>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</si>
  <si>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</si>
  <si>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</si>
  <si>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</si>
  <si>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</si>
  <si>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</si>
  <si>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</si>
  <si>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</si>
  <si>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</si>
  <si>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</si>
  <si>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</si>
  <si>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</si>
  <si>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</si>
  <si>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</si>
  <si>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</si>
  <si>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</si>
  <si>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</si>
  <si>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</si>
  <si>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</si>
  <si>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</si>
  <si>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</si>
  <si>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</si>
  <si>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</si>
  <si>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</si>
  <si>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</si>
  <si>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</si>
  <si>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</si>
  <si>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</si>
  <si>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</si>
  <si>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</si>
  <si>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</si>
  <si>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</si>
  <si>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</si>
  <si>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</si>
  <si>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</si>
  <si>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</si>
  <si>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</si>
  <si>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</si>
  <si>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</si>
  <si>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</si>
  <si>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</si>
  <si>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</si>
  <si>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</si>
  <si>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</si>
  <si>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</si>
  <si>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</si>
  <si>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</si>
  <si>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</si>
  <si>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</si>
  <si>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</si>
  <si>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</si>
  <si>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</si>
  <si>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</si>
  <si>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</si>
  <si>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</si>
  <si>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</si>
  <si>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</si>
  <si>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</si>
  <si>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</si>
  <si>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</si>
  <si>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</si>
  <si>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</si>
  <si>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</si>
  <si>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</si>
  <si>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</si>
  <si>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</si>
  <si>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</si>
  <si>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</si>
  <si>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</si>
  <si>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</si>
  <si>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</si>
  <si>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</si>
  <si>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</si>
  <si>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</si>
  <si>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</si>
  <si>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</si>
  <si>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</si>
  <si>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</si>
  <si>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</si>
  <si>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</si>
  <si>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</si>
  <si>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</si>
  <si>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</si>
  <si>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</si>
  <si>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</si>
  <si>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</si>
  <si>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</si>
  <si>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</si>
  <si>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</si>
  <si>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</si>
  <si>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</si>
  <si>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</si>
  <si>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</si>
  <si>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</si>
  <si>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</si>
  <si>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</si>
  <si>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</si>
  <si>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</si>
  <si>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</si>
  <si>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</si>
  <si>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</si>
  <si>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</si>
  <si>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</si>
  <si>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</si>
  <si>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</si>
  <si>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</si>
  <si>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</si>
  <si>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</si>
  <si>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</si>
  <si>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</si>
  <si>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</si>
  <si>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</si>
  <si>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</si>
  <si>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</si>
  <si>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</si>
  <si>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</si>
  <si>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</si>
  <si>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</si>
  <si>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</si>
  <si>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</si>
  <si>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</si>
  <si>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</si>
  <si>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</si>
  <si>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</si>
  <si>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</si>
  <si>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</si>
  <si>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</si>
  <si>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</si>
  <si>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</si>
  <si>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</si>
  <si>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</si>
  <si>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</si>
  <si>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</si>
  <si>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</si>
  <si>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</si>
  <si>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</si>
  <si>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</si>
  <si>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</si>
  <si>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</si>
  <si>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</si>
  <si>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</si>
  <si>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</si>
  <si>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</si>
  <si>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</si>
  <si>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</si>
  <si>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</si>
  <si>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</si>
  <si>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</si>
  <si>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</si>
  <si>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</si>
  <si>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</si>
  <si>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</si>
  <si>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</si>
  <si>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</si>
  <si>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</si>
  <si>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</si>
  <si>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</si>
  <si>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</si>
  <si>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</si>
  <si>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</si>
  <si>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</si>
  <si>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</si>
  <si>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</si>
  <si>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</si>
  <si>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</si>
  <si>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</si>
  <si>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</si>
  <si>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</si>
  <si>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</si>
  <si>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</si>
  <si>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</si>
  <si>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</si>
  <si>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</si>
  <si>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</si>
  <si>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</si>
  <si>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</si>
  <si>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</si>
  <si>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</si>
  <si>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</si>
  <si>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</si>
  <si>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</si>
  <si>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</si>
  <si>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</si>
  <si>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</si>
  <si>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</si>
  <si>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</si>
  <si>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</si>
  <si>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</si>
  <si>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</si>
  <si>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</si>
  <si>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</si>
  <si>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</si>
  <si>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</si>
  <si>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</si>
  <si>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</si>
  <si>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</si>
  <si>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</si>
  <si>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</si>
  <si>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</si>
  <si>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</si>
  <si>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</si>
  <si>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</si>
  <si>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</si>
  <si>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</si>
  <si>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</si>
  <si>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</si>
  <si>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</si>
  <si>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</si>
  <si>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</si>
  <si>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</si>
  <si>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</si>
  <si>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</si>
  <si>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</si>
  <si>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</si>
  <si>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</si>
  <si>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</si>
  <si>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</si>
  <si>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</si>
  <si>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</si>
  <si>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</si>
  <si>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</si>
  <si>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</si>
  <si>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</si>
  <si>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</si>
  <si>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</si>
  <si>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</si>
  <si>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</si>
  <si>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</si>
  <si>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</si>
  <si>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</si>
  <si>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</si>
  <si>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</si>
  <si>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</si>
  <si>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</si>
  <si>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</si>
  <si>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</si>
  <si>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</si>
  <si>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</si>
  <si>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</si>
  <si>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</si>
  <si>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</si>
  <si>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</si>
  <si>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</si>
  <si>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</si>
  <si>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</si>
  <si>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</si>
  <si>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</si>
  <si>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</si>
  <si>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</si>
  <si>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</si>
  <si>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</si>
  <si>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</si>
  <si>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</si>
  <si>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</si>
  <si>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</si>
  <si>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</si>
  <si>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</si>
  <si>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</si>
  <si>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</si>
  <si>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</si>
  <si>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</si>
  <si>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</si>
  <si>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</si>
  <si>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</si>
  <si>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</si>
  <si>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</si>
  <si>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</si>
  <si>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</si>
  <si>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</si>
  <si>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</si>
  <si>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</si>
  <si>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</si>
  <si>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</si>
  <si>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</si>
  <si>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</si>
  <si>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</si>
  <si>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</si>
  <si>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</si>
  <si>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</si>
  <si>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</si>
  <si>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</si>
  <si>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</si>
  <si>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</si>
  <si>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</si>
  <si>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</si>
  <si>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</si>
  <si>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</si>
  <si>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</si>
  <si>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</si>
  <si>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</si>
  <si>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</si>
  <si>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</si>
  <si>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</si>
  <si>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</si>
  <si>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</si>
  <si>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</si>
  <si>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</si>
  <si>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</si>
  <si>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</si>
  <si>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</si>
  <si>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</si>
  <si>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</si>
  <si>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</si>
  <si>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</si>
  <si>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</si>
  <si>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</si>
  <si>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</si>
  <si>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</si>
  <si>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</si>
  <si>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</si>
  <si>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</si>
  <si>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</si>
  <si>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</si>
  <si>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</si>
  <si>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</si>
  <si>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</si>
  <si>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</si>
  <si>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</si>
  <si>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</si>
  <si>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</si>
  <si>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</si>
  <si>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</si>
  <si>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</si>
  <si>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</si>
  <si>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</si>
  <si>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</si>
  <si>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</si>
  <si>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</si>
  <si>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</si>
  <si>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</si>
  <si>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</si>
  <si>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</si>
  <si>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</si>
  <si>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</si>
  <si>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</si>
  <si>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</si>
  <si>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</si>
  <si>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</si>
  <si>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</si>
  <si>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</si>
  <si>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</si>
  <si>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</si>
  <si>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</si>
  <si>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</si>
  <si>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</si>
  <si>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</si>
  <si>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</si>
  <si>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</si>
  <si>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</si>
  <si>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</si>
  <si>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</si>
  <si>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</si>
  <si>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</si>
  <si>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</si>
  <si>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</si>
  <si>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</si>
  <si>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</si>
  <si>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</si>
  <si>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</si>
  <si>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</si>
  <si>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</si>
  <si>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</si>
  <si>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</si>
  <si>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</si>
  <si>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</si>
  <si>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</si>
  <si>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</si>
  <si>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</si>
  <si>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</si>
  <si>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</si>
  <si>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</si>
  <si>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</si>
  <si>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</si>
  <si>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</si>
  <si>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</si>
  <si>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</si>
  <si>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</si>
  <si>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</si>
  <si>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</si>
  <si>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</si>
  <si>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</si>
  <si>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</si>
  <si>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</si>
  <si>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</si>
  <si>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</si>
  <si>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</si>
  <si>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</si>
  <si>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</si>
  <si>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</si>
  <si>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</si>
  <si>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</si>
  <si>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</si>
  <si>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</si>
  <si>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</si>
  <si>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</si>
  <si>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</si>
  <si>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</si>
  <si>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</si>
  <si>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</si>
  <si>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</si>
  <si>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</si>
  <si>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</si>
  <si>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</si>
  <si>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</si>
  <si>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</si>
  <si>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</si>
  <si>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</si>
  <si>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</si>
  <si>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</si>
  <si>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</si>
  <si>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</si>
  <si>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</si>
  <si>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</si>
  <si>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</si>
  <si>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</si>
  <si>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</si>
  <si>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</si>
  <si>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</si>
  <si>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</si>
  <si>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</si>
  <si>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</si>
  <si>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</si>
  <si>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</si>
  <si>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</si>
  <si>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</si>
  <si>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</si>
  <si>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</si>
  <si>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</si>
  <si>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</si>
  <si>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</si>
  <si>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</si>
  <si>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</si>
  <si>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</si>
  <si>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</si>
  <si>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</si>
  <si>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</si>
  <si>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</si>
  <si>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</si>
  <si>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</si>
  <si>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</si>
  <si>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</si>
  <si>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</si>
  <si>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</si>
  <si>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</si>
  <si>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</si>
  <si>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</si>
  <si>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</si>
  <si>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</si>
  <si>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</si>
  <si>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</si>
  <si>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</si>
  <si>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</si>
  <si>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</si>
  <si>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</si>
  <si>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</si>
  <si>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</si>
  <si>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</si>
  <si>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</si>
  <si>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</si>
  <si>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</si>
  <si>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</si>
  <si>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</si>
  <si>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</si>
  <si>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</si>
  <si>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</si>
  <si>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</si>
  <si>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</si>
  <si>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</si>
  <si>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</si>
  <si>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</si>
  <si>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</si>
  <si>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</si>
  <si>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</si>
  <si>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</si>
  <si>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</si>
  <si>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</si>
  <si>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</si>
  <si>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</si>
  <si>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</si>
  <si>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</si>
  <si>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</si>
  <si>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</si>
  <si>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</si>
  <si>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</si>
  <si>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</si>
  <si>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</si>
  <si>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</si>
  <si>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</si>
  <si>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</si>
  <si>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</si>
  <si>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</si>
  <si>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</si>
  <si>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</si>
  <si>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</si>
  <si>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</si>
  <si>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</si>
  <si>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</si>
  <si>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</si>
  <si>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</si>
  <si>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</si>
  <si>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</si>
  <si>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</si>
  <si>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</si>
  <si>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</si>
  <si>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</si>
  <si>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</si>
  <si>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</si>
  <si>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</si>
  <si>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</si>
  <si>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</si>
  <si>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</si>
  <si>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</si>
  <si>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</si>
  <si>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</si>
  <si>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</si>
  <si>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</si>
  <si>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</si>
  <si>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</si>
  <si>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</si>
  <si>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</si>
  <si>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</si>
  <si>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</si>
  <si>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</si>
  <si>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</si>
  <si>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</si>
  <si>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</si>
  <si>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</si>
  <si>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</si>
  <si>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</si>
  <si>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</si>
  <si>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</si>
  <si>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</si>
  <si>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</si>
  <si>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</si>
  <si>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</si>
  <si>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</si>
  <si>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</si>
  <si>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</si>
  <si>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</si>
  <si>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</si>
  <si>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</si>
  <si>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</si>
  <si>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</si>
  <si>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</si>
  <si>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</si>
  <si>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</si>
  <si>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</si>
  <si>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</si>
  <si>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</si>
  <si>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</si>
  <si>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</si>
  <si>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</si>
  <si>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</si>
  <si>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</si>
  <si>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</si>
  <si>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</si>
  <si>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</si>
  <si>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</si>
  <si>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</si>
  <si>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</si>
  <si>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</si>
  <si>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</si>
  <si>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</si>
  <si>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</si>
  <si>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</si>
  <si>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</si>
  <si>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</si>
  <si>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</si>
  <si>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</si>
  <si>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</si>
  <si>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</si>
  <si>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</si>
  <si>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</si>
  <si>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</si>
  <si>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</si>
  <si>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</si>
  <si>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</si>
  <si>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</si>
  <si>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</si>
  <si>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</si>
  <si>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</si>
  <si>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</si>
  <si>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</si>
  <si>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</si>
  <si>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</si>
  <si>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</si>
  <si>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</si>
  <si>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</si>
  <si>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</si>
  <si>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</si>
  <si>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</si>
  <si>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</si>
  <si>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</si>
  <si>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</si>
  <si>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</si>
  <si>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</si>
  <si>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</si>
  <si>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</si>
  <si>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</si>
  <si>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</si>
  <si>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</si>
  <si>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</si>
  <si>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</si>
  <si>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</si>
  <si>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</si>
  <si>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</si>
  <si>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</si>
  <si>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</si>
  <si>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</si>
  <si>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</si>
  <si>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</si>
  <si>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</si>
  <si>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</si>
  <si>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</si>
  <si>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</si>
  <si>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</si>
  <si>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</si>
  <si>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</si>
  <si>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</si>
  <si>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</si>
  <si>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</si>
  <si>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</si>
  <si>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</si>
  <si>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</si>
  <si>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</si>
  <si>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</si>
  <si>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</si>
  <si>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</si>
  <si>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</si>
  <si>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</si>
  <si>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</si>
  <si>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</si>
  <si>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</si>
  <si>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</si>
  <si>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</si>
  <si>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</si>
  <si>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</si>
  <si>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</si>
  <si>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</si>
  <si>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</si>
  <si>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</si>
  <si>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</si>
  <si>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</si>
  <si>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</si>
  <si>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</si>
  <si>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</si>
  <si>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</si>
  <si>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</si>
  <si>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</si>
  <si>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</si>
  <si>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</si>
  <si>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</si>
  <si>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</si>
  <si>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</si>
  <si>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</si>
  <si>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</si>
  <si>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</si>
  <si>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</si>
  <si>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</si>
  <si>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</si>
  <si>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</si>
  <si>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</si>
  <si>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</si>
  <si>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</si>
  <si>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</si>
  <si>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</si>
  <si>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</si>
  <si>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</si>
  <si>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</si>
  <si>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</si>
  <si>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</si>
  <si>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</si>
  <si>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</si>
  <si>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</si>
  <si>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</si>
  <si>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</si>
  <si>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</si>
  <si>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</si>
  <si>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</si>
  <si>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</si>
  <si>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</si>
  <si>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</si>
  <si>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</si>
  <si>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</si>
  <si>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</si>
  <si>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</si>
  <si>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</si>
  <si>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</si>
  <si>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</si>
  <si>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</si>
  <si>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</si>
  <si>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</si>
  <si>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</si>
  <si>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</si>
  <si>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</si>
  <si>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</si>
  <si>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</si>
  <si>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</si>
  <si>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</si>
  <si>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</si>
  <si>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</si>
  <si>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</si>
  <si>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</si>
  <si>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</si>
  <si>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</si>
  <si>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</si>
  <si>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</si>
  <si>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</si>
  <si>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</si>
  <si>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</si>
  <si>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</si>
  <si>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</si>
  <si>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</si>
  <si>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</si>
  <si>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</si>
  <si>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</si>
  <si>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</si>
  <si>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</si>
  <si>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</si>
  <si>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</si>
  <si>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</si>
  <si>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</si>
  <si>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</si>
  <si>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</si>
  <si>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</si>
  <si>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</si>
  <si>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</si>
  <si>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</si>
  <si>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</si>
  <si>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</si>
  <si>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</si>
  <si>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</si>
  <si>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</si>
  <si>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</si>
  <si>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</si>
  <si>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</si>
  <si>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</si>
  <si>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</si>
  <si>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</si>
  <si>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</si>
  <si>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</si>
  <si>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</si>
  <si>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</si>
  <si>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</si>
  <si>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</si>
  <si>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</si>
  <si>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</si>
  <si>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</si>
  <si>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</si>
  <si>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</si>
  <si>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</si>
  <si>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</si>
  <si>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</si>
  <si>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</si>
  <si>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</si>
  <si>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</si>
  <si>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</si>
  <si>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</si>
  <si>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</si>
  <si>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</si>
  <si>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</si>
  <si>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</si>
  <si>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</si>
  <si>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</si>
  <si>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</si>
  <si>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</si>
  <si>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</si>
  <si>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</si>
  <si>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</si>
  <si>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</si>
  <si>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</si>
  <si>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</si>
  <si>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</si>
  <si>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</si>
  <si>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</si>
  <si>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</si>
  <si>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</si>
  <si>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</si>
  <si>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</si>
  <si>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</si>
  <si>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</si>
  <si>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</si>
  <si>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</si>
  <si>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</si>
  <si>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</si>
  <si>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</si>
  <si>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</si>
  <si>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</si>
  <si>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</si>
  <si>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</si>
  <si>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</si>
  <si>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</si>
  <si>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</si>
  <si>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</si>
  <si>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</si>
  <si>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</si>
  <si>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</si>
  <si>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</si>
  <si>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</si>
  <si>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</si>
  <si>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</si>
  <si>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</si>
  <si>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</si>
  <si>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</si>
  <si>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</si>
  <si>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</si>
  <si>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</si>
  <si>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</si>
  <si>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</si>
  <si>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</si>
  <si>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</si>
  <si>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</si>
  <si>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</si>
  <si>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</si>
  <si>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</si>
  <si>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</si>
  <si>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</si>
  <si>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</si>
  <si>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</si>
  <si>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</si>
  <si>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</si>
  <si>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</si>
  <si>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</si>
  <si>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</si>
  <si>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</si>
  <si>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</si>
  <si>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</si>
  <si>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</si>
  <si>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</si>
  <si>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</si>
  <si>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</si>
  <si>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</si>
  <si>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</si>
  <si>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</si>
  <si>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</si>
  <si>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</si>
  <si>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</si>
  <si>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</si>
  <si>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</si>
  <si>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</si>
  <si>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</si>
  <si>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</si>
  <si>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</si>
  <si>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</si>
  <si>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</si>
  <si>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</si>
  <si>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</si>
  <si>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</si>
  <si>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</si>
  <si>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</si>
  <si>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</si>
  <si>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</si>
  <si>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</si>
  <si>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</si>
  <si>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</si>
  <si>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</si>
  <si>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</si>
  <si>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</si>
  <si>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</si>
  <si>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</si>
  <si>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</si>
  <si>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</si>
  <si>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</si>
  <si>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</si>
  <si>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</si>
  <si>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</si>
  <si>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</si>
  <si>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</si>
  <si>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</si>
  <si>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</si>
  <si>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</si>
  <si>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</si>
  <si>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</si>
  <si>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</si>
  <si>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</si>
  <si>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</si>
  <si>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</si>
  <si>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</si>
  <si>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</si>
  <si>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</si>
  <si>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</si>
  <si>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</si>
  <si>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</si>
  <si>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</si>
  <si>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</si>
  <si>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</si>
  <si>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</si>
  <si>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</si>
  <si>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</si>
  <si>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</si>
  <si>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</si>
  <si>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</si>
  <si>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</si>
  <si>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</si>
  <si>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</si>
  <si>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</si>
  <si>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</si>
  <si>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</si>
  <si>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</si>
  <si>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</si>
  <si>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</si>
  <si>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</si>
  <si>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</si>
  <si>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</si>
  <si>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</si>
  <si>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</si>
  <si>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</si>
  <si>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</si>
  <si>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</si>
  <si>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</si>
  <si>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</si>
  <si>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</si>
  <si>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</si>
  <si>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</si>
  <si>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</si>
  <si>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</si>
  <si>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</si>
  <si>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</si>
  <si>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</si>
  <si>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</si>
  <si>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</si>
  <si>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</si>
  <si>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</si>
  <si>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</si>
  <si>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</si>
  <si>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</si>
  <si>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</si>
  <si>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</si>
  <si>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</si>
  <si>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</si>
  <si>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</si>
  <si>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</si>
  <si>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</si>
  <si>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</si>
  <si>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</si>
  <si>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</si>
  <si>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</si>
  <si>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</si>
  <si>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</si>
  <si>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</si>
  <si>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</si>
  <si>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</si>
  <si>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</si>
  <si>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</si>
  <si>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</si>
  <si>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</si>
  <si>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</si>
  <si>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</si>
  <si>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</si>
  <si>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</si>
  <si>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</si>
  <si>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</si>
  <si>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</si>
  <si>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</si>
  <si>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</si>
  <si>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</si>
  <si>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</si>
  <si>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</si>
  <si>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</si>
  <si>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</si>
  <si>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</si>
  <si>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</si>
  <si>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</si>
  <si>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</si>
  <si>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</si>
  <si>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</si>
  <si>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</si>
  <si>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</si>
  <si>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</si>
  <si>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</si>
  <si>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</si>
  <si>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</si>
  <si>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</si>
  <si>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</si>
  <si>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</si>
  <si>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</si>
  <si>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</si>
  <si>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</si>
  <si>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</si>
  <si>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</si>
  <si>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</si>
  <si>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</si>
  <si>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</si>
  <si>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</si>
  <si>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</si>
  <si>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</si>
  <si>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</si>
  <si>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</si>
  <si>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</si>
  <si>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</si>
  <si>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</si>
  <si>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</si>
  <si>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</si>
  <si>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</si>
  <si>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</si>
  <si>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</si>
  <si>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</si>
  <si>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</si>
  <si>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</si>
  <si>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</si>
  <si>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</si>
  <si>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</si>
  <si>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</si>
  <si>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</si>
  <si>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</si>
  <si>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</si>
  <si>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</si>
  <si>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</si>
  <si>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</si>
  <si>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</si>
  <si>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</si>
  <si>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</si>
  <si>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</si>
  <si>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</si>
  <si>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</si>
  <si>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</si>
  <si>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</si>
  <si>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</si>
  <si>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</si>
  <si>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</si>
  <si>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</si>
  <si>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</si>
  <si>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</si>
  <si>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</si>
  <si>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</si>
  <si>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</si>
  <si>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</si>
  <si>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</si>
  <si>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</si>
  <si>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</si>
  <si>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</si>
  <si>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</si>
  <si>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</si>
  <si>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</si>
  <si>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</si>
  <si>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</si>
  <si>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</si>
  <si>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</si>
  <si>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</si>
  <si>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</si>
  <si>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</si>
  <si>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</si>
  <si>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</si>
  <si>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</si>
  <si>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</si>
  <si>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</si>
  <si>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</si>
  <si>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</si>
  <si>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</si>
  <si>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</si>
  <si>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</si>
  <si>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</si>
  <si>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</si>
  <si>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</si>
  <si>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</si>
  <si>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</si>
  <si>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</si>
  <si>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</si>
  <si>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</si>
  <si>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</si>
  <si>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</si>
  <si>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</si>
  <si>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</si>
  <si>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</si>
  <si>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</si>
  <si>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</si>
  <si>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</si>
  <si>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</si>
  <si>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</si>
  <si>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</si>
  <si>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</si>
  <si>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</si>
  <si>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</si>
  <si>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</si>
  <si>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</si>
  <si>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</si>
  <si>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</si>
  <si>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</si>
  <si>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</si>
  <si>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</si>
  <si>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</si>
  <si>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</si>
  <si>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</si>
  <si>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</si>
  <si>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</si>
  <si>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</si>
  <si>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</si>
  <si>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</si>
  <si>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</si>
  <si>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</si>
  <si>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</si>
  <si>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</si>
  <si>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</si>
  <si>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</si>
  <si>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</si>
  <si>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</si>
  <si>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</si>
  <si>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</si>
  <si>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</si>
  <si>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</si>
  <si>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</si>
  <si>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</si>
  <si>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</si>
  <si>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</si>
  <si>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</si>
  <si>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</si>
  <si>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</si>
  <si>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</si>
  <si>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</si>
  <si>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</si>
  <si>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</si>
  <si>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</si>
  <si>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</si>
  <si>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</si>
  <si>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</si>
  <si>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</si>
  <si>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</si>
  <si>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</si>
  <si>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</si>
  <si>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</si>
  <si>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</si>
  <si>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</si>
  <si>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</si>
  <si>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</si>
  <si>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</si>
  <si>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</si>
  <si>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</si>
  <si>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</si>
  <si>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</si>
  <si>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</si>
  <si>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</si>
  <si>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</si>
  <si>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</si>
  <si>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</si>
  <si>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</si>
  <si>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</si>
  <si>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</si>
  <si>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</si>
  <si>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</si>
  <si>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</si>
  <si>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</si>
  <si>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</si>
  <si>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</si>
  <si>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</si>
  <si>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</si>
  <si>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</si>
  <si>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</si>
  <si>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</si>
  <si>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</si>
  <si>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</si>
  <si>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</si>
  <si>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</si>
  <si>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</si>
  <si>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</si>
  <si>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</si>
  <si>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</si>
  <si>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</si>
  <si>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</si>
  <si>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</si>
  <si>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</si>
  <si>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</si>
  <si>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</si>
  <si>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</si>
  <si>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</si>
  <si>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</si>
  <si>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</si>
  <si>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</si>
  <si>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</si>
  <si>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</si>
  <si>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</si>
  <si>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</si>
  <si>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</si>
  <si>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</si>
  <si>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</si>
  <si>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</si>
  <si>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</si>
  <si>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</si>
  <si>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</si>
  <si>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</si>
  <si>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</si>
  <si>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</si>
  <si>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</si>
  <si>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</si>
  <si>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</si>
  <si>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</si>
  <si>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</si>
  <si>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</si>
  <si>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</si>
  <si>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</si>
  <si>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</si>
  <si>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</si>
  <si>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</si>
  <si>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</si>
  <si>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</si>
  <si>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</si>
  <si>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</si>
  <si>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</si>
  <si>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</si>
  <si>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</si>
  <si>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</si>
  <si>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</si>
  <si>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</si>
  <si>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</si>
  <si>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</si>
  <si>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</si>
  <si>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</si>
  <si>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</si>
  <si>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</si>
  <si>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</si>
  <si>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</si>
  <si>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</si>
  <si>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</si>
  <si>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</si>
  <si>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</si>
  <si>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</si>
  <si>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</si>
  <si>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</si>
  <si>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</si>
  <si>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</si>
  <si>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</si>
  <si>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</si>
  <si>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</si>
  <si>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</si>
  <si>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</si>
  <si>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</si>
  <si>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</si>
  <si>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</si>
  <si>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</si>
  <si>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</si>
  <si>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</si>
  <si>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</si>
  <si>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</si>
  <si>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</si>
  <si>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</si>
  <si>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</si>
  <si>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</si>
  <si>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</si>
  <si>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</si>
  <si>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</si>
  <si>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</si>
  <si>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</si>
  <si>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</si>
  <si>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</si>
  <si>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</si>
  <si>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</si>
  <si>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</si>
  <si>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</si>
  <si>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</si>
  <si>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</si>
  <si>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</si>
  <si>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</si>
  <si>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</si>
  <si>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</si>
  <si>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</si>
  <si>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</si>
  <si>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</si>
  <si>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</si>
  <si>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</si>
  <si>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</si>
  <si>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</si>
  <si>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</si>
  <si>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</si>
  <si>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</si>
  <si>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</si>
  <si>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</si>
  <si>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</si>
  <si>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</si>
  <si>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</si>
  <si>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</si>
  <si>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</si>
  <si>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</si>
  <si>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</si>
  <si>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</si>
  <si>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</si>
  <si>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</si>
  <si>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</si>
  <si>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</si>
  <si>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</si>
  <si>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</si>
  <si>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</si>
  <si>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</si>
  <si>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</si>
  <si>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</si>
  <si>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</si>
  <si>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</si>
  <si>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</si>
  <si>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</si>
  <si>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</si>
  <si>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</si>
  <si>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</si>
  <si>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</si>
  <si>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</si>
  <si>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</si>
  <si>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</si>
  <si>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</si>
  <si>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</si>
  <si>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</si>
  <si>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</si>
  <si>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</si>
  <si>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</si>
  <si>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</si>
  <si>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</si>
  <si>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</si>
  <si>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</si>
  <si>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</si>
  <si>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</si>
  <si>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</si>
  <si>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</si>
  <si>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</si>
  <si>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</si>
  <si>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</si>
  <si>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</si>
  <si>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</si>
  <si>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</si>
  <si>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</si>
  <si>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</si>
  <si>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</si>
  <si>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</si>
  <si>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</si>
  <si>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</si>
  <si>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</si>
  <si>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</si>
  <si>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</si>
  <si>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</si>
  <si>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</si>
  <si>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</si>
  <si>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</si>
  <si>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</si>
  <si>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</si>
  <si>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</si>
  <si>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</si>
  <si>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</si>
  <si>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</si>
  <si>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</si>
  <si>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</si>
  <si>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</si>
  <si>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</si>
  <si>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</si>
  <si>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</si>
  <si>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</si>
  <si>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</si>
  <si>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</si>
  <si>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</si>
  <si>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</si>
  <si>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</si>
  <si>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</si>
  <si>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</si>
  <si>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</si>
  <si>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</si>
  <si>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</si>
  <si>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</si>
  <si>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</si>
  <si>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</si>
  <si>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</si>
  <si>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</si>
  <si>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</si>
  <si>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</si>
  <si>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</si>
  <si>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</si>
  <si>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</si>
  <si>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</si>
  <si>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</si>
  <si>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</si>
  <si>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</si>
  <si>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</si>
  <si>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</si>
  <si>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</si>
  <si>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</si>
  <si>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</si>
  <si>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</si>
  <si>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</si>
  <si>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</si>
  <si>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</si>
  <si>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</si>
  <si>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</si>
  <si>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</si>
  <si>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</si>
  <si>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</si>
  <si>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</si>
  <si>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</si>
  <si>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</si>
  <si>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</si>
  <si>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</si>
  <si>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</si>
  <si>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</si>
  <si>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</si>
  <si>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</si>
  <si>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</si>
  <si>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</si>
  <si>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</si>
  <si>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</si>
  <si>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</si>
  <si>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</si>
  <si>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</si>
  <si>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</si>
  <si>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</si>
  <si>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</si>
  <si>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</si>
  <si>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</si>
  <si>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</si>
  <si>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</si>
  <si>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</si>
  <si>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</si>
  <si>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</si>
  <si>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</si>
  <si>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</si>
  <si>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</si>
  <si>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</si>
  <si>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</si>
  <si>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</si>
  <si>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</si>
  <si>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</si>
  <si>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</si>
  <si>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</si>
  <si>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</si>
  <si>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</si>
  <si>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</si>
  <si>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</si>
  <si>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</si>
  <si>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</si>
  <si>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</si>
  <si>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</si>
  <si>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</si>
  <si>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</si>
  <si>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</si>
  <si>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</si>
  <si>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</si>
  <si>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</si>
  <si>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</si>
  <si>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</si>
  <si>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</si>
  <si>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</si>
  <si>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</si>
  <si>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</si>
  <si>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</si>
  <si>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</si>
  <si>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</si>
  <si>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</si>
  <si>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</si>
  <si>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</si>
  <si>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</si>
  <si>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</si>
  <si>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</si>
  <si>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</si>
  <si>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</si>
  <si>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</si>
  <si>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</si>
  <si>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</si>
  <si>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</si>
  <si>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</si>
  <si>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</si>
  <si>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</si>
  <si>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</si>
  <si>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</si>
  <si>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</si>
  <si>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</si>
  <si>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</si>
  <si>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</si>
  <si>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</si>
  <si>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</si>
  <si>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</si>
  <si>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</si>
  <si>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</si>
  <si>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</si>
  <si>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</si>
  <si>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</si>
  <si>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</si>
  <si>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</si>
  <si>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</si>
  <si>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</si>
  <si>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</si>
  <si>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</si>
  <si>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</si>
  <si>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</si>
  <si>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</si>
  <si>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</si>
  <si>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</si>
  <si>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</si>
  <si>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</si>
  <si>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</si>
  <si>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</si>
  <si>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</si>
  <si>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</si>
  <si>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</si>
  <si>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</si>
  <si>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</si>
  <si>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</si>
  <si>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</si>
  <si>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</si>
  <si>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</si>
  <si>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</si>
  <si>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</si>
  <si>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</si>
  <si>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</si>
  <si>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</si>
  <si>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</si>
  <si>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</si>
  <si>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</si>
  <si>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</si>
  <si>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</si>
  <si>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</si>
  <si>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</si>
  <si>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</si>
  <si>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</si>
  <si>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</si>
  <si>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</si>
  <si>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</si>
  <si>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</si>
  <si>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</si>
  <si>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</si>
  <si>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</si>
  <si>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</si>
  <si>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</si>
  <si>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</si>
  <si>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</si>
  <si>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</si>
  <si>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</si>
  <si>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</si>
  <si>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</si>
  <si>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</si>
  <si>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</si>
  <si>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</si>
  <si>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</si>
  <si>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</si>
  <si>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</si>
  <si>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</si>
  <si>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</si>
  <si>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</si>
  <si>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</si>
  <si>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</si>
  <si>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</si>
  <si>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</si>
  <si>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</si>
  <si>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</si>
  <si>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</si>
  <si>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</si>
  <si>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</si>
  <si>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</si>
  <si>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</si>
  <si>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</si>
  <si>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</si>
  <si>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</si>
  <si>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</si>
  <si>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</si>
  <si>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</si>
  <si>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</si>
  <si>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</si>
  <si>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</si>
  <si>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</si>
  <si>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</si>
  <si>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</si>
  <si>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</si>
  <si>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</si>
  <si>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</si>
  <si>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</si>
  <si>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</si>
  <si>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</si>
  <si>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</si>
  <si>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</si>
  <si>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</si>
  <si>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</si>
  <si>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</si>
  <si>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</si>
  <si>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</si>
  <si>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</si>
  <si>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</si>
  <si>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</si>
  <si>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</si>
  <si>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</si>
  <si>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</si>
  <si>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</si>
  <si>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</si>
  <si>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</si>
  <si>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</si>
  <si>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</si>
  <si>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</si>
  <si>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</si>
  <si>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</si>
  <si>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</si>
  <si>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</si>
  <si>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</si>
  <si>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</si>
  <si>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</si>
  <si>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</si>
  <si>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</si>
  <si>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</si>
  <si>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</si>
  <si>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</si>
  <si>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</si>
  <si>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</si>
  <si>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</si>
  <si>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</si>
  <si>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</si>
  <si>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</si>
  <si>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</si>
  <si>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</si>
  <si>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</si>
  <si>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</si>
  <si>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</si>
  <si>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</si>
  <si>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</si>
  <si>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</si>
  <si>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</si>
  <si>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</si>
  <si>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</si>
  <si>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</si>
  <si>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</si>
  <si>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</si>
  <si>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</si>
  <si>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</si>
  <si>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</si>
  <si>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</si>
  <si>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</si>
  <si>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</si>
  <si>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</si>
  <si>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</si>
  <si>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</si>
  <si>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</si>
  <si>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</si>
  <si>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</si>
  <si>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</si>
  <si>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</si>
  <si>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</si>
  <si>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</si>
  <si>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</si>
  <si>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</si>
  <si>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</si>
  <si>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</si>
  <si>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</si>
  <si>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</si>
  <si>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</si>
  <si>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</si>
  <si>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</si>
  <si>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</si>
  <si>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</si>
  <si>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</si>
  <si>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</si>
  <si>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</si>
  <si>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</si>
  <si>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</si>
  <si>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</si>
  <si>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</si>
  <si>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</si>
  <si>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</si>
  <si>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</si>
  <si>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</si>
  <si>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</si>
  <si>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</si>
  <si>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</si>
  <si>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</si>
  <si>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</si>
  <si>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</si>
  <si>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</si>
  <si>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</si>
  <si>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</si>
  <si>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</si>
  <si>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</si>
  <si>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</si>
  <si>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</si>
  <si>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</si>
  <si>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</si>
  <si>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</si>
  <si>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</si>
  <si>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</si>
  <si>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</si>
  <si>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</si>
  <si>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</si>
  <si>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</si>
  <si>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</si>
  <si>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</si>
  <si>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</si>
  <si>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</si>
  <si>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</si>
  <si>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</si>
  <si>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</si>
  <si>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</si>
  <si>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</si>
  <si>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</si>
  <si>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</si>
  <si>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</si>
  <si>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</si>
  <si>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</si>
  <si>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</si>
  <si>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</si>
  <si>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</si>
  <si>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</si>
  <si>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</si>
  <si>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</si>
  <si>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</si>
  <si>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</si>
  <si>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</si>
  <si>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</si>
  <si>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</si>
  <si>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</si>
  <si>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</si>
  <si>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</si>
  <si>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</si>
  <si>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</si>
  <si>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</si>
  <si>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</si>
  <si>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</si>
  <si>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</si>
  <si>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</si>
  <si>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</si>
  <si>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</si>
  <si>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</si>
  <si>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</si>
  <si>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</si>
  <si>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</si>
  <si>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</si>
  <si>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</si>
  <si>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</si>
  <si>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</si>
  <si>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</si>
  <si>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</si>
  <si>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</si>
  <si>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</si>
  <si>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</si>
  <si>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</si>
  <si>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</si>
  <si>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</si>
  <si>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</si>
  <si>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</si>
  <si>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</si>
  <si>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</si>
  <si>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</si>
  <si>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</si>
  <si>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</si>
  <si>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</si>
  <si>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</si>
  <si>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</si>
  <si>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</si>
  <si>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</si>
  <si>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</si>
  <si>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</si>
  <si>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</si>
  <si>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</si>
  <si>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</si>
  <si>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</si>
  <si>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</si>
  <si>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</si>
  <si>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</si>
  <si>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</si>
  <si>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</si>
  <si>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</si>
  <si>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</si>
  <si>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</si>
  <si>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</si>
  <si>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</si>
  <si>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</si>
  <si>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</si>
  <si>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</si>
  <si>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</si>
  <si>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</si>
  <si>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</si>
  <si>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</si>
  <si>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</si>
  <si>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</si>
  <si>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</si>
  <si>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</si>
  <si>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</si>
  <si>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</si>
  <si>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</si>
  <si>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</si>
  <si>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</si>
  <si>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</si>
  <si>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</si>
  <si>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</si>
  <si>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</si>
  <si>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</si>
  <si>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</si>
  <si>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</si>
  <si>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</si>
  <si>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</si>
  <si>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</si>
  <si>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</si>
  <si>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</si>
  <si>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</si>
  <si>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</si>
  <si>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</si>
  <si>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</si>
  <si>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</si>
  <si>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</si>
  <si>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</si>
  <si>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</si>
  <si>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</si>
  <si>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</si>
  <si>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</si>
  <si>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</si>
  <si>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</si>
  <si>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</si>
  <si>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</si>
  <si>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</si>
  <si>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</si>
  <si>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</si>
  <si>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</si>
  <si>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</si>
  <si>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</si>
  <si>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</si>
  <si>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</si>
  <si>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</si>
  <si>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</si>
  <si>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</si>
  <si>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</si>
  <si>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</si>
  <si>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</si>
  <si>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</si>
  <si>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</si>
  <si>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</si>
  <si>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</si>
  <si>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</si>
  <si>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</si>
  <si>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</si>
  <si>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</si>
  <si>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</si>
  <si>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</si>
  <si>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</si>
  <si>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</si>
  <si>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</si>
  <si>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</si>
  <si>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</si>
  <si>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</si>
  <si>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</si>
  <si>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</si>
  <si>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</si>
  <si>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</si>
  <si>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</si>
  <si>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</si>
  <si>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</si>
  <si>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</si>
  <si>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</si>
  <si>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</si>
  <si>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</si>
  <si>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</si>
  <si>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</si>
  <si>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</si>
  <si>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</si>
  <si>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</si>
  <si>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</si>
  <si>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</si>
  <si>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</si>
  <si>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</si>
  <si>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</si>
  <si>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</si>
  <si>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</si>
  <si>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</si>
  <si>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</si>
  <si>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</si>
  <si>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</si>
  <si>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</si>
  <si>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</si>
  <si>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</si>
  <si>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</si>
  <si>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</si>
  <si>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</si>
  <si>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</si>
  <si>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</si>
  <si>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</si>
  <si>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</si>
  <si>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</si>
  <si>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</si>
  <si>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</si>
  <si>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</si>
  <si>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</si>
  <si>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</si>
  <si>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</si>
  <si>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</si>
  <si>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</si>
  <si>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</si>
  <si>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</si>
  <si>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</si>
  <si>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</si>
  <si>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</si>
  <si>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</si>
  <si>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</si>
  <si>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</si>
  <si>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</si>
  <si>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</si>
  <si>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</si>
  <si>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</si>
  <si>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</si>
  <si>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</si>
  <si>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</si>
  <si>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</si>
  <si>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</si>
  <si>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</si>
  <si>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</si>
  <si>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</si>
  <si>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</si>
  <si>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</si>
  <si>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</si>
  <si>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</si>
  <si>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</si>
  <si>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</si>
  <si>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</si>
  <si>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</si>
  <si>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</si>
  <si>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</si>
  <si>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</si>
  <si>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</si>
  <si>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</si>
  <si>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</si>
  <si>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</si>
  <si>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</si>
  <si>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</si>
  <si>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</si>
  <si>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</si>
  <si>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</si>
  <si>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</si>
  <si>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</si>
  <si>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</si>
  <si>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</si>
  <si>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</si>
  <si>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</si>
  <si>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</si>
  <si>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</si>
  <si>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</si>
  <si>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</si>
  <si>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</si>
  <si>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</si>
  <si>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</si>
  <si>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</si>
  <si>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</si>
  <si>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</si>
  <si>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</si>
  <si>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</si>
  <si>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</si>
  <si>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</si>
  <si>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</si>
  <si>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</si>
  <si>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</si>
  <si>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</si>
  <si>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</si>
  <si>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</si>
  <si>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</si>
  <si>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</si>
  <si>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</si>
  <si>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</si>
  <si>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</si>
  <si>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</si>
  <si>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</si>
  <si>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</si>
  <si>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</si>
  <si>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</si>
  <si>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</si>
  <si>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</si>
  <si>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</si>
  <si>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</si>
  <si>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</si>
  <si>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</si>
  <si>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</si>
  <si>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</si>
  <si>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</si>
  <si>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</si>
  <si>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</si>
  <si>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</si>
  <si>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</si>
  <si>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</si>
  <si>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</si>
  <si>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</si>
  <si>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</si>
  <si>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</si>
  <si>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</si>
  <si>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</si>
  <si>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</si>
  <si>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</si>
  <si>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</si>
  <si>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</si>
  <si>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</si>
  <si>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</si>
  <si>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</si>
  <si>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</si>
  <si>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</si>
  <si>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</si>
  <si>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</si>
  <si>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</si>
  <si>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</si>
  <si>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</si>
  <si>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</si>
  <si>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</si>
  <si>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</si>
  <si>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</si>
  <si>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</si>
  <si>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</si>
  <si>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</si>
  <si>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</si>
  <si>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</si>
  <si>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</si>
  <si>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</si>
  <si>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</si>
  <si>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</si>
  <si>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</si>
  <si>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</si>
  <si>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</si>
  <si>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</si>
  <si>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</si>
  <si>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</si>
  <si>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</si>
  <si>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</si>
  <si>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</si>
  <si>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</si>
  <si>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</si>
  <si>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</si>
  <si>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</si>
  <si>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</si>
  <si>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</si>
  <si>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</si>
  <si>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</si>
  <si>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</si>
  <si>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</si>
  <si>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</si>
  <si>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</si>
  <si>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</si>
  <si>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</si>
  <si>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</si>
  <si>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</si>
  <si>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</si>
  <si>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</si>
  <si>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</si>
  <si>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</si>
  <si>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</si>
  <si>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</si>
  <si>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</si>
  <si>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</si>
  <si>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</si>
  <si>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</si>
  <si>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</si>
  <si>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</si>
  <si>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</si>
  <si>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</si>
  <si>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</si>
  <si>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</si>
  <si>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</si>
  <si>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</si>
  <si>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</si>
  <si>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</si>
  <si>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</si>
  <si>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</si>
  <si>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</si>
  <si>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</si>
  <si>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</si>
  <si>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</si>
  <si>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</si>
  <si>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</si>
  <si>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</si>
  <si>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</si>
  <si>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</si>
  <si>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</si>
  <si>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</si>
  <si>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</si>
  <si>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</si>
  <si>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</si>
  <si>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</si>
  <si>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</si>
  <si>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</si>
  <si>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</si>
  <si>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</si>
  <si>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</si>
  <si>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</si>
  <si>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</si>
  <si>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</si>
  <si>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</si>
  <si>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</si>
  <si>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</si>
  <si>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</si>
  <si>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</si>
  <si>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</si>
  <si>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</si>
  <si>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</si>
  <si>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</si>
  <si>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</si>
  <si>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</si>
  <si>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</si>
  <si>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</si>
  <si>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</si>
  <si>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</si>
  <si>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</si>
  <si>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</si>
  <si>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</si>
  <si>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</si>
  <si>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</si>
  <si>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</si>
  <si>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</si>
  <si>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</si>
  <si>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</si>
  <si>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</si>
  <si>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</si>
  <si>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</si>
  <si>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</si>
  <si>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</si>
  <si>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</si>
  <si>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</si>
  <si>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</si>
  <si>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</si>
  <si>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</si>
  <si>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</si>
  <si>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</si>
  <si>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</si>
  <si>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</si>
  <si>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</si>
  <si>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</si>
  <si>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</si>
  <si>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</si>
  <si>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</si>
  <si>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</si>
  <si>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</si>
  <si>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</si>
  <si>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</si>
  <si>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</si>
  <si>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</si>
  <si>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</si>
  <si>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</si>
  <si>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</si>
  <si>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</si>
  <si>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</si>
  <si>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</si>
  <si>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</si>
  <si>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</si>
  <si>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</si>
  <si>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</si>
  <si>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</si>
  <si>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</si>
  <si>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</si>
  <si>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</si>
  <si>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</si>
  <si>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</si>
  <si>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</si>
  <si>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</si>
  <si>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</si>
  <si>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</si>
  <si>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</si>
  <si>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</si>
  <si>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</si>
  <si>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</si>
  <si>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</si>
  <si>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</si>
  <si>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</si>
  <si>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</si>
  <si>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</si>
  <si>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</si>
  <si>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</si>
  <si>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</si>
  <si>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</si>
  <si>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</si>
  <si>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</si>
  <si>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</si>
  <si>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</si>
  <si>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</si>
  <si>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</si>
  <si>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</si>
  <si>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</si>
  <si>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</si>
  <si>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</si>
  <si>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</si>
  <si>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</si>
  <si>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</si>
  <si>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</si>
  <si>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</si>
  <si>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</si>
  <si>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</si>
  <si>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</si>
  <si>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</si>
  <si>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</si>
  <si>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</si>
  <si>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</si>
  <si>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</si>
  <si>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</si>
  <si>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</si>
  <si>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</si>
  <si>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</si>
  <si>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</si>
  <si>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</si>
  <si>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</si>
  <si>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</si>
  <si>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</si>
  <si>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</si>
  <si>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</si>
  <si>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</si>
  <si>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</si>
  <si>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</si>
  <si>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</si>
  <si>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</si>
  <si>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</si>
  <si>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</si>
  <si>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</si>
  <si>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</si>
  <si>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</si>
  <si>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</si>
  <si>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</si>
  <si>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</si>
  <si>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</si>
  <si>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</si>
  <si>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</si>
  <si>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</si>
  <si>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</si>
  <si>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</si>
  <si>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</si>
  <si>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</si>
  <si>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</si>
  <si>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</si>
  <si>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</si>
  <si>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</si>
  <si>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</si>
  <si>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</si>
  <si>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</si>
  <si>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</si>
  <si>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</si>
  <si>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</si>
  <si>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</si>
  <si>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</si>
  <si>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</si>
  <si>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</si>
  <si>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</si>
  <si>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</si>
  <si>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</si>
  <si>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</si>
  <si>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</si>
  <si>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</si>
  <si>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</si>
  <si>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</si>
  <si>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</si>
  <si>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</si>
  <si>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</si>
  <si>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</si>
  <si>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</si>
  <si>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</si>
  <si>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</si>
  <si>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</si>
  <si>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</si>
  <si>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</si>
  <si>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</si>
  <si>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</si>
  <si>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</si>
  <si>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</si>
  <si>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</si>
  <si>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</si>
  <si>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</si>
  <si>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</si>
  <si>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</si>
  <si>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</si>
  <si>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</si>
  <si>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</si>
  <si>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</si>
  <si>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</si>
  <si>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</si>
  <si>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</si>
  <si>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</si>
  <si>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</si>
  <si>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</si>
  <si>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</si>
  <si>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</si>
  <si>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</si>
  <si>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</si>
  <si>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</si>
  <si>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</si>
  <si>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</si>
  <si>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</si>
  <si>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</si>
  <si>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</si>
  <si>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</si>
  <si>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</si>
  <si>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</si>
  <si>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</si>
  <si>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</si>
  <si>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</si>
  <si>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</si>
  <si>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</si>
  <si>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</si>
  <si>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</si>
  <si>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</si>
  <si>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</si>
  <si>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</si>
  <si>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</si>
  <si>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</si>
  <si>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</si>
  <si>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</si>
  <si>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</si>
  <si>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</si>
  <si>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</si>
  <si>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</si>
  <si>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</si>
  <si>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</si>
  <si>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</si>
  <si>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</si>
  <si>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</si>
  <si>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</si>
  <si>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</si>
  <si>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</si>
  <si>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</si>
  <si>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</si>
  <si>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</si>
  <si>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</si>
  <si>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</si>
  <si>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</si>
  <si>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</si>
  <si>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</si>
  <si>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</si>
  <si>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</si>
  <si>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</si>
  <si>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</si>
  <si>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</si>
  <si>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</si>
  <si>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</si>
  <si>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</si>
  <si>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</si>
  <si>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</si>
  <si>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</si>
  <si>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</si>
  <si>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</si>
  <si>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</si>
  <si>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</si>
  <si>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</si>
  <si>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</si>
  <si>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</si>
  <si>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</si>
  <si>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</si>
  <si>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</si>
  <si>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</si>
  <si>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</si>
  <si>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</si>
  <si>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</si>
  <si>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</si>
  <si>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</si>
  <si>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</si>
  <si>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</si>
  <si>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</si>
  <si>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</si>
  <si>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</si>
  <si>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</si>
  <si>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</si>
  <si>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</si>
  <si>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</si>
  <si>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</si>
  <si>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</si>
  <si>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</si>
  <si>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</si>
  <si>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</si>
  <si>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</si>
  <si>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</si>
  <si>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</si>
  <si>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</si>
  <si>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</si>
  <si>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</si>
  <si>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</si>
  <si>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</si>
  <si>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</si>
  <si>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</si>
  <si>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</si>
  <si>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</si>
  <si>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</si>
  <si>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</si>
  <si>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</si>
  <si>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</si>
  <si>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</si>
  <si>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</si>
  <si>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</si>
  <si>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</si>
  <si>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</si>
  <si>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</si>
  <si>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</si>
  <si>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</si>
  <si>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</si>
  <si>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</si>
  <si>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</si>
  <si>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</si>
  <si>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</si>
  <si>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</si>
  <si>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</si>
  <si>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</si>
  <si>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</si>
  <si>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</si>
  <si>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</si>
  <si>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</si>
  <si>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</si>
  <si>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</si>
  <si>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</si>
  <si>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</si>
  <si>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</si>
  <si>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</si>
  <si>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</si>
  <si>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</si>
  <si>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</si>
  <si>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</si>
  <si>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</si>
  <si>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</si>
  <si>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</si>
  <si>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</si>
  <si>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</si>
  <si>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</si>
  <si>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</si>
  <si>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</si>
  <si>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</si>
  <si>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</si>
  <si>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</si>
  <si>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</si>
  <si>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</si>
  <si>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</si>
  <si>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</si>
  <si>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</si>
  <si>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</si>
  <si>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</si>
  <si>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</si>
  <si>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</si>
  <si>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</si>
  <si>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</si>
  <si>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</si>
  <si>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</si>
  <si>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</si>
  <si>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</si>
  <si>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</si>
  <si>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</si>
  <si>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</si>
  <si>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</si>
  <si>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</si>
  <si>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</si>
  <si>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</si>
  <si>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</si>
  <si>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</si>
  <si>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</si>
  <si>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</si>
  <si>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</si>
  <si>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</si>
  <si>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</si>
  <si>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</si>
  <si>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</si>
  <si>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</si>
  <si>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</si>
  <si>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</si>
  <si>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</si>
  <si>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</si>
  <si>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</si>
  <si>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</si>
  <si>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</si>
  <si>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</si>
  <si>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</si>
  <si>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</si>
  <si>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</si>
  <si>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</si>
  <si>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</si>
  <si>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</si>
  <si>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</si>
  <si>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</si>
  <si>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</si>
  <si>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</si>
  <si>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</si>
  <si>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</si>
  <si>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</si>
  <si>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</si>
  <si>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</si>
  <si>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</si>
  <si>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</si>
  <si>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</si>
  <si>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</si>
  <si>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</si>
  <si>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</si>
  <si>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</si>
  <si>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</si>
  <si>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</si>
  <si>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</si>
  <si>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</si>
  <si>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</si>
  <si>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</si>
  <si>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</si>
  <si>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</si>
  <si>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</si>
  <si>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</si>
  <si>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</si>
  <si>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</si>
  <si>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</si>
  <si>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</si>
  <si>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</si>
  <si>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</si>
  <si>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</si>
  <si>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</si>
  <si>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</si>
  <si>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</si>
  <si>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</si>
  <si>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</si>
  <si>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</si>
  <si>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</si>
  <si>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</si>
  <si>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</si>
  <si>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</si>
  <si>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</si>
  <si>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</si>
  <si>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</si>
  <si>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</si>
  <si>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</si>
  <si>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</si>
  <si>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</si>
  <si>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</si>
  <si>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</si>
  <si>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</si>
  <si>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</si>
  <si>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</si>
  <si>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</si>
  <si>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</si>
  <si>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</si>
  <si>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</si>
  <si>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</si>
  <si>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</si>
  <si>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</si>
  <si>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</si>
  <si>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</si>
  <si>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</si>
  <si>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</si>
  <si>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</si>
  <si>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</si>
  <si>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</si>
  <si>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</si>
  <si>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</si>
  <si>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</si>
  <si>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</si>
  <si>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</si>
  <si>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</si>
  <si>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</si>
  <si>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</si>
  <si>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</si>
  <si>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</si>
  <si>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</si>
  <si>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</si>
  <si>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</si>
  <si>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</si>
  <si>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</si>
  <si>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</si>
  <si>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</si>
  <si>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</si>
  <si>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</si>
  <si>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</si>
  <si>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</si>
  <si>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</si>
  <si>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</si>
  <si>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</si>
  <si>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</si>
  <si>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</si>
  <si>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</si>
  <si>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</si>
  <si>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</si>
  <si>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</si>
  <si>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</si>
  <si>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</si>
  <si>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</si>
  <si>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</si>
  <si>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</si>
  <si>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</si>
  <si>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</si>
  <si>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</si>
  <si>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</si>
  <si>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</si>
  <si>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</si>
  <si>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</si>
  <si>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</si>
  <si>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</si>
  <si>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</si>
  <si>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</si>
  <si>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</si>
  <si>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</si>
  <si>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</si>
  <si>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</si>
  <si>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</si>
  <si>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</si>
  <si>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</si>
  <si>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</si>
  <si>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</si>
  <si>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</si>
  <si>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</si>
  <si>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</si>
  <si>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</si>
  <si>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</si>
  <si>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</si>
  <si>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</si>
  <si>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</si>
  <si>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</si>
  <si>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</si>
  <si>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</si>
  <si>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</si>
  <si>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</si>
  <si>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</si>
  <si>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</si>
  <si>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</si>
  <si>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</si>
  <si>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</si>
  <si>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</si>
  <si>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</si>
  <si>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</si>
  <si>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</si>
  <si>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</si>
  <si>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</si>
  <si>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</si>
  <si>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</si>
  <si>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</si>
  <si>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</si>
  <si>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</si>
  <si>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</si>
  <si>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</si>
  <si>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</si>
  <si>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</si>
  <si>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</si>
  <si>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</si>
  <si>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</si>
  <si>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</si>
  <si>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</si>
  <si>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</si>
  <si>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</si>
  <si>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</si>
  <si>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</si>
  <si>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</si>
  <si>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</si>
  <si>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</si>
  <si>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</si>
  <si>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</si>
  <si>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</si>
  <si>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</si>
  <si>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</si>
  <si>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</si>
  <si>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</si>
  <si>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</si>
  <si>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</si>
  <si>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</si>
  <si>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</si>
  <si>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</si>
  <si>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</si>
  <si>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</si>
  <si>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</si>
  <si>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</si>
  <si>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</si>
  <si>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</si>
  <si>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</si>
  <si>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</si>
  <si>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</si>
  <si>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</si>
  <si>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</si>
  <si>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</si>
  <si>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</si>
  <si>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</si>
  <si>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</si>
  <si>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</si>
  <si>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</si>
  <si>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</si>
  <si>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</si>
  <si>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</si>
  <si>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</si>
  <si>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</si>
  <si>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</si>
  <si>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</si>
  <si>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</si>
  <si>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</si>
  <si>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</si>
  <si>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</si>
  <si>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</si>
  <si>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</si>
  <si>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</si>
  <si>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</si>
  <si>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</si>
  <si>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</si>
  <si>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</si>
  <si>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</si>
  <si>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</si>
  <si>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</si>
  <si>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</si>
  <si>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</si>
  <si>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</si>
  <si>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</si>
  <si>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</si>
  <si>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</si>
  <si>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</si>
  <si>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</si>
  <si>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</si>
  <si>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</si>
  <si>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</si>
  <si>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</si>
  <si>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</si>
  <si>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</si>
  <si>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</si>
  <si>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</si>
  <si>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</si>
  <si>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</si>
  <si>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</si>
  <si>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</si>
  <si>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</si>
  <si>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</si>
  <si>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</si>
  <si>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</si>
  <si>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</si>
  <si>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</si>
  <si>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</si>
  <si>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</si>
  <si>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</si>
  <si>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</si>
  <si>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</si>
  <si>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</si>
  <si>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</si>
  <si>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</si>
  <si>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</si>
  <si>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</si>
  <si>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</si>
  <si>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</si>
  <si>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</si>
  <si>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</si>
  <si>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</si>
  <si>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</si>
  <si>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</si>
  <si>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</si>
  <si>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</si>
  <si>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</si>
  <si>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</si>
  <si>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</si>
  <si>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</si>
  <si>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</si>
  <si>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</si>
  <si>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</si>
  <si>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</si>
  <si>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</si>
  <si>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</si>
  <si>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</si>
  <si>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</si>
  <si>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</si>
  <si>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</si>
  <si>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</si>
  <si>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</si>
  <si>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</si>
  <si>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</si>
  <si>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</si>
  <si>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</si>
  <si>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</si>
  <si>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</si>
  <si>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</si>
  <si>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</si>
  <si>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</si>
  <si>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</si>
  <si>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</si>
  <si>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</si>
  <si>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</si>
  <si>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</si>
  <si>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</si>
  <si>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</si>
  <si>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</si>
  <si>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</si>
  <si>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</si>
  <si>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</si>
  <si>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</si>
  <si>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</si>
  <si>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</si>
  <si>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</si>
  <si>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</si>
  <si>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</si>
  <si>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</si>
  <si>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</si>
  <si>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</si>
  <si>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</si>
  <si>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</si>
  <si>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</si>
  <si>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</si>
  <si>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</si>
  <si>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</si>
  <si>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</si>
  <si>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</si>
  <si>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</si>
  <si>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</si>
  <si>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</si>
  <si>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</si>
  <si>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</si>
  <si>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</si>
  <si>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</si>
  <si>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</si>
  <si>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</si>
  <si>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</si>
  <si>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</si>
  <si>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</si>
  <si>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</si>
  <si>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</si>
  <si>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</si>
  <si>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</si>
  <si>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</si>
  <si>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</si>
  <si>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</si>
  <si>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</si>
  <si>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</si>
  <si>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</si>
  <si>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</si>
  <si>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</si>
  <si>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</si>
  <si>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</si>
  <si>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</si>
  <si>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</si>
  <si>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</si>
  <si>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</si>
  <si>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</si>
  <si>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</si>
  <si>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</si>
  <si>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</si>
  <si>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</si>
  <si>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</si>
  <si>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</si>
  <si>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</si>
  <si>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</si>
  <si>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</si>
  <si>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</si>
  <si>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</si>
  <si>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</si>
  <si>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</si>
  <si>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</si>
  <si>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</si>
  <si>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</si>
  <si>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</si>
  <si>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</si>
  <si>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</si>
  <si>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</si>
  <si>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</si>
  <si>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</si>
  <si>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</si>
  <si>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</si>
  <si>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</si>
  <si>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</si>
  <si>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</si>
  <si>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</si>
  <si>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</si>
  <si>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</si>
  <si>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</si>
  <si>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</si>
  <si>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</si>
  <si>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</si>
  <si>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</si>
  <si>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</si>
  <si>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</si>
  <si>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</si>
  <si>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</si>
  <si>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</si>
  <si>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</si>
  <si>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</si>
  <si>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</si>
  <si>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</si>
  <si>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</si>
  <si>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</si>
  <si>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</si>
  <si>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</si>
  <si>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</si>
  <si>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</si>
  <si>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</si>
  <si>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</si>
  <si>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</si>
  <si>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</si>
  <si>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</si>
  <si>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</si>
  <si>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</si>
  <si>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</si>
  <si>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</si>
  <si>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</si>
  <si>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</si>
  <si>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</si>
  <si>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</si>
  <si>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</si>
  <si>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</si>
  <si>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</si>
  <si>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</si>
  <si>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</si>
  <si>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</si>
  <si>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</si>
  <si>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</si>
  <si>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</si>
  <si>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</si>
  <si>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</si>
  <si>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</si>
  <si>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</si>
  <si>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</si>
  <si>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</si>
  <si>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</si>
  <si>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</si>
  <si>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</si>
  <si>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</si>
  <si>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</si>
  <si>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</si>
  <si>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</si>
  <si>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</si>
  <si>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</si>
  <si>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</si>
  <si>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</si>
  <si>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</si>
  <si>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</si>
  <si>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</si>
  <si>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</si>
  <si>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</si>
  <si>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</si>
  <si>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</si>
  <si>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</si>
  <si>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</si>
  <si>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</si>
  <si>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</si>
  <si>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</si>
  <si>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</si>
  <si>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</si>
  <si>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</si>
  <si>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</si>
  <si>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</si>
  <si>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</si>
  <si>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</si>
  <si>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</si>
  <si>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</si>
  <si>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</si>
  <si>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</si>
  <si>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</si>
  <si>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</si>
  <si>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</si>
  <si>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</si>
  <si>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</si>
  <si>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</si>
  <si>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</si>
  <si>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</si>
  <si>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</si>
  <si>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</si>
  <si>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</si>
  <si>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</si>
  <si>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</si>
  <si>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</si>
  <si>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</si>
  <si>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</si>
  <si>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</si>
  <si>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</si>
  <si>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</si>
  <si>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</si>
  <si>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</si>
  <si>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</si>
  <si>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</si>
  <si>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</si>
  <si>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</si>
  <si>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</si>
  <si>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</si>
  <si>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</si>
  <si>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</si>
  <si>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</si>
  <si>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</si>
  <si>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</si>
  <si>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</si>
  <si>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</si>
  <si>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</si>
  <si>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</si>
  <si>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</si>
  <si>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</si>
  <si>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</si>
  <si>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</si>
  <si>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</si>
  <si>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</si>
  <si>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</si>
  <si>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</si>
  <si>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</si>
  <si>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</si>
  <si>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</si>
  <si>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</si>
  <si>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</si>
  <si>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</si>
  <si>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</si>
  <si>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</si>
  <si>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</si>
  <si>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</si>
  <si>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</si>
  <si>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</si>
  <si>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</si>
  <si>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</si>
  <si>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</si>
  <si>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</si>
  <si>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</si>
  <si>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</si>
  <si>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</si>
  <si>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</si>
  <si>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</si>
  <si>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</si>
  <si>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</si>
  <si>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</si>
  <si>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</si>
  <si>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</si>
  <si>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</si>
  <si>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</si>
  <si>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</si>
  <si>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</si>
  <si>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</si>
  <si>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</si>
  <si>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</si>
  <si>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</si>
  <si>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</si>
  <si>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</si>
  <si>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</si>
  <si>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</si>
  <si>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</si>
  <si>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</si>
  <si>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</si>
  <si>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</si>
  <si>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</si>
  <si>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</si>
  <si>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</si>
  <si>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</si>
  <si>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</si>
  <si>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</si>
  <si>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</si>
  <si>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</si>
  <si>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</si>
  <si>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</si>
  <si>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</si>
  <si>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</si>
  <si>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</si>
  <si>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</si>
  <si>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</si>
  <si>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</si>
  <si>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</si>
  <si>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</si>
  <si>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</si>
  <si>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</si>
  <si>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</si>
  <si>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</si>
  <si>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</si>
  <si>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</si>
  <si>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</si>
  <si>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</si>
  <si>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</si>
  <si>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</si>
  <si>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</si>
  <si>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</si>
  <si>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</si>
  <si>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</si>
  <si>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</si>
  <si>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</si>
  <si>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</si>
  <si>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</si>
  <si>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</si>
  <si>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</si>
  <si>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</si>
  <si>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</si>
  <si>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</si>
  <si>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</si>
  <si>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</si>
  <si>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</si>
  <si>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</si>
  <si>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</si>
  <si>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</si>
  <si>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</si>
  <si>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</si>
  <si>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</si>
  <si>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</si>
  <si>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</si>
  <si>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</si>
  <si>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</si>
  <si>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</si>
  <si>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</si>
  <si>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</si>
  <si>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</si>
  <si>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</si>
  <si>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</si>
  <si>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</si>
  <si>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</si>
  <si>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</si>
  <si>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</si>
  <si>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</si>
  <si>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</si>
  <si>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</si>
  <si>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</si>
  <si>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</si>
  <si>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</si>
  <si>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</si>
  <si>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</si>
  <si>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</si>
  <si>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</si>
  <si>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</si>
  <si>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</si>
  <si>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</si>
  <si>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</si>
  <si>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</si>
  <si>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</si>
  <si>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</si>
  <si>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</si>
  <si>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</si>
  <si>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</si>
  <si>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</si>
  <si>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</si>
  <si>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</si>
  <si>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</si>
  <si>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</si>
  <si>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</si>
  <si>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</si>
  <si>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</si>
  <si>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</si>
  <si>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</si>
  <si>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</si>
  <si>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</si>
  <si>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</si>
  <si>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</si>
  <si>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</si>
  <si>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</si>
  <si>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</si>
  <si>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</si>
  <si>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</si>
  <si>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</si>
  <si>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</si>
  <si>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</si>
  <si>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</si>
  <si>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</si>
  <si>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</si>
  <si>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</si>
  <si>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</si>
  <si>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</si>
  <si>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</si>
  <si>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</si>
  <si>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</si>
  <si>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</si>
  <si>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</si>
  <si>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</si>
  <si>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</si>
  <si>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</si>
  <si>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</si>
  <si>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</si>
  <si>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</si>
  <si>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</si>
  <si>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</si>
  <si>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</si>
  <si>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</si>
  <si>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</si>
  <si>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</si>
  <si>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</si>
  <si>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</si>
  <si>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</si>
  <si>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</si>
  <si>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</si>
  <si>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</si>
  <si>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</si>
  <si>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</si>
  <si>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</si>
  <si>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</si>
  <si>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</si>
  <si>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</si>
  <si>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</si>
  <si>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</si>
  <si>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</si>
  <si>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</si>
  <si>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</si>
  <si>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</si>
  <si>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</si>
  <si>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</si>
  <si>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</si>
  <si>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</si>
  <si>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</si>
  <si>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</si>
  <si>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</si>
  <si>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</si>
  <si>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</si>
  <si>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</si>
  <si>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</si>
  <si>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</si>
  <si>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</si>
  <si>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</si>
  <si>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</si>
  <si>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</si>
  <si>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</si>
  <si>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</si>
  <si>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</si>
  <si>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</si>
  <si>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</si>
  <si>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</si>
  <si>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</si>
  <si>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</si>
  <si>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</si>
  <si>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</si>
  <si>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</si>
  <si>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</si>
  <si>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</si>
  <si>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</si>
  <si>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</si>
  <si>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</si>
  <si>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</si>
  <si>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</si>
  <si>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</si>
  <si>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</si>
  <si>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</si>
  <si>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</si>
  <si>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</si>
  <si>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</si>
  <si>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</si>
  <si>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</si>
  <si>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</si>
  <si>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</si>
  <si>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</si>
  <si>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</si>
  <si>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</si>
  <si>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</si>
  <si>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</si>
  <si>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</si>
  <si>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</si>
  <si>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</si>
  <si>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</si>
  <si>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</si>
  <si>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</si>
  <si>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</si>
  <si>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</si>
  <si>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</si>
  <si>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</si>
  <si>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</si>
  <si>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</si>
  <si>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</si>
  <si>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</si>
  <si>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</si>
  <si>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</si>
  <si>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</si>
  <si>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</si>
  <si>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</si>
  <si>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</si>
  <si>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</si>
  <si>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</si>
  <si>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</si>
  <si>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</si>
  <si>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</si>
  <si>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</si>
  <si>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</si>
  <si>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</si>
  <si>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</si>
  <si>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</si>
  <si>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</si>
  <si>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</si>
  <si>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</si>
  <si>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</si>
  <si>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</si>
  <si>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</si>
  <si>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</si>
  <si>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</si>
  <si>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</si>
  <si>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</si>
  <si>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</si>
  <si>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</si>
  <si>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</si>
  <si>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</si>
  <si>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</si>
  <si>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</si>
  <si>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</si>
  <si>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</si>
  <si>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</si>
  <si>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</si>
  <si>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</si>
  <si>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</si>
  <si>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</si>
  <si>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</si>
  <si>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</si>
  <si>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</si>
  <si>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</si>
  <si>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</si>
  <si>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</si>
  <si>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</si>
  <si>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</si>
  <si>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</si>
  <si>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</si>
  <si>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</si>
  <si>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</si>
  <si>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</si>
  <si>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</si>
  <si>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</si>
  <si>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</si>
  <si>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</si>
  <si>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</si>
  <si>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</si>
  <si>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</si>
  <si>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</si>
  <si>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</si>
  <si>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</si>
  <si>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</si>
  <si>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</si>
  <si>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</si>
  <si>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</si>
  <si>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</si>
  <si>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</si>
  <si>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</si>
  <si>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</si>
  <si>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</si>
  <si>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</si>
  <si>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</si>
  <si>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</si>
  <si>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</si>
  <si>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</si>
  <si>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</si>
  <si>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</si>
  <si>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</si>
  <si>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</si>
  <si>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</si>
  <si>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</si>
  <si>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</si>
  <si>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</si>
  <si>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</si>
  <si>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</si>
  <si>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</si>
  <si>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</si>
  <si>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</si>
  <si>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</si>
  <si>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</si>
  <si>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</si>
  <si>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</si>
  <si>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</si>
  <si>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</si>
  <si>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</si>
  <si>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</si>
  <si>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</si>
  <si>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</si>
  <si>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</si>
  <si>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</si>
  <si>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</si>
  <si>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</si>
  <si>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</si>
  <si>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</si>
  <si>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</si>
  <si>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</si>
  <si>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</si>
  <si>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</si>
  <si>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</si>
  <si>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</si>
  <si>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</si>
  <si>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</si>
  <si>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</si>
  <si>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</si>
  <si>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</si>
  <si>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</si>
  <si>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</si>
  <si>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</si>
  <si>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</si>
  <si>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</si>
  <si>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</si>
  <si>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</si>
  <si>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</si>
  <si>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</si>
  <si>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</si>
  <si>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</si>
  <si>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</si>
  <si>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</si>
  <si>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</si>
  <si>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</si>
  <si>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</si>
  <si>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</si>
  <si>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</si>
  <si>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</si>
  <si>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</si>
  <si>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</si>
  <si>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</si>
  <si>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</si>
  <si>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</si>
  <si>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</si>
  <si>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</si>
  <si>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</si>
  <si>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</si>
  <si>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</si>
  <si>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</si>
  <si>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</si>
  <si>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</si>
  <si>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</si>
  <si>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</si>
  <si>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</si>
  <si>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</si>
  <si>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</si>
  <si>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</si>
  <si>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</si>
  <si>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</si>
  <si>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</si>
  <si>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</si>
  <si>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</si>
  <si>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</si>
  <si>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</si>
  <si>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</si>
  <si>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</si>
  <si>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</si>
  <si>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</si>
  <si>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</si>
  <si>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</si>
  <si>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</si>
  <si>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</si>
  <si>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</si>
  <si>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</si>
  <si>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</si>
  <si>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</si>
  <si>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</si>
  <si>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</si>
  <si>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</si>
  <si>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</si>
  <si>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</si>
  <si>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</si>
  <si>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</si>
  <si>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</si>
  <si>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</si>
  <si>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</si>
  <si>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</si>
  <si>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</si>
  <si>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</si>
  <si>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</si>
  <si>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</si>
  <si>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</si>
  <si>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</si>
  <si>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</si>
  <si>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</si>
  <si>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</si>
  <si>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</si>
  <si>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</si>
  <si>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</si>
  <si>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</si>
  <si>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</si>
  <si>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</si>
  <si>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</si>
  <si>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</si>
  <si>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</si>
  <si>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</si>
  <si>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</si>
  <si>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</si>
  <si>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</si>
  <si>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</si>
  <si>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</si>
  <si>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</si>
  <si>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</si>
  <si>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</si>
  <si>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</si>
  <si>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</si>
  <si>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</si>
  <si>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</si>
  <si>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</si>
  <si>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</si>
  <si>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</si>
  <si>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</si>
  <si>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</si>
  <si>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</si>
  <si>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</si>
  <si>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</si>
  <si>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</si>
  <si>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</si>
  <si>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</si>
  <si>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</si>
  <si>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</si>
  <si>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</si>
  <si>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</si>
  <si>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</si>
  <si>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</si>
  <si>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</si>
  <si>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</si>
  <si>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</si>
  <si>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</si>
  <si>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</si>
  <si>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</si>
  <si>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</si>
  <si>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</si>
  <si>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</si>
  <si>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</si>
  <si>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</si>
  <si>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</si>
  <si>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</si>
  <si>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</si>
  <si>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</si>
  <si>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</si>
  <si>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</si>
  <si>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</si>
  <si>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</si>
  <si>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</si>
  <si>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</si>
  <si>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</si>
  <si>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</si>
  <si>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</si>
  <si>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</si>
  <si>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</si>
  <si>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</si>
  <si>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</si>
  <si>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</si>
  <si>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</si>
  <si>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</si>
  <si>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</si>
  <si>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</si>
  <si>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</si>
  <si>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</si>
  <si>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</si>
  <si>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</si>
  <si>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</si>
  <si>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</si>
  <si>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</si>
  <si>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</si>
  <si>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</si>
  <si>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</si>
  <si>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</si>
  <si>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</si>
  <si>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</si>
  <si>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</si>
  <si>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</si>
  <si>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</si>
  <si>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</si>
  <si>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</si>
  <si>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</si>
  <si>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</si>
  <si>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</si>
  <si>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</si>
  <si>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</si>
  <si>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</si>
  <si>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</si>
  <si>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</si>
  <si>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</si>
  <si>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</si>
  <si>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</si>
  <si>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</si>
  <si>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</si>
  <si>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</si>
  <si>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</si>
  <si>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</si>
  <si>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</si>
  <si>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</si>
  <si>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</si>
  <si>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</si>
  <si>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</si>
  <si>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</si>
  <si>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</si>
  <si>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</si>
  <si>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</si>
  <si>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</si>
  <si>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</si>
  <si>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</si>
  <si>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</si>
  <si>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</si>
  <si>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</si>
  <si>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</si>
  <si>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</si>
  <si>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</si>
  <si>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</si>
  <si>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</si>
  <si>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</si>
  <si>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</si>
  <si>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</si>
  <si>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</si>
  <si>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</si>
  <si>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</si>
  <si>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</si>
  <si>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</si>
  <si>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</si>
  <si>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</si>
  <si>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</si>
  <si>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</si>
  <si>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</si>
  <si>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</si>
  <si>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</si>
  <si>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</si>
  <si>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</si>
  <si>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</si>
  <si>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</si>
  <si>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</si>
  <si>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</si>
  <si>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</si>
  <si>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</si>
  <si>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</si>
  <si>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</si>
  <si>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</si>
  <si>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</si>
  <si>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</si>
  <si>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</si>
  <si>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</si>
  <si>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</si>
  <si>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</si>
  <si>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</si>
  <si>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</si>
  <si>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</si>
  <si>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</si>
  <si>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</si>
  <si>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</si>
  <si>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</si>
  <si>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</si>
  <si>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</si>
  <si>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</si>
  <si>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</si>
  <si>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</si>
  <si>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</si>
  <si>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</si>
  <si>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</si>
  <si>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</si>
  <si>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</si>
  <si>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</si>
  <si>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</si>
  <si>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</si>
  <si>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</si>
  <si>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</si>
  <si>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</si>
  <si>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</si>
  <si>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</si>
  <si>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</si>
  <si>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</si>
  <si>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</si>
  <si>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</si>
  <si>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</si>
  <si>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</si>
  <si>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</si>
  <si>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</si>
  <si>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</si>
  <si>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</si>
  <si>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</si>
  <si>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</si>
  <si>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</si>
  <si>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</si>
  <si>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</si>
  <si>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</si>
  <si>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</si>
  <si>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</si>
  <si>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</si>
  <si>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</si>
  <si>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</si>
  <si>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</si>
  <si>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</si>
  <si>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</si>
  <si>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</si>
  <si>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</si>
  <si>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</si>
  <si>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</si>
  <si>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</si>
  <si>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</si>
  <si>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</si>
  <si>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</si>
  <si>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</si>
  <si>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</si>
  <si>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</si>
  <si>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</si>
  <si>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</si>
  <si>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</si>
  <si>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</si>
  <si>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</si>
  <si>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</si>
  <si>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</si>
  <si>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</si>
  <si>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</si>
  <si>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</si>
  <si>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</si>
  <si>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</si>
  <si>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</si>
  <si>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</si>
  <si>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</si>
  <si>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</si>
  <si>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</si>
  <si>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</si>
  <si>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</si>
  <si>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</si>
  <si>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</si>
  <si>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</si>
  <si>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</si>
  <si>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</si>
  <si>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</si>
  <si>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</si>
  <si>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</si>
  <si>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</si>
  <si>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</si>
  <si>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</si>
  <si>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</si>
  <si>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</si>
  <si>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</si>
  <si>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</si>
  <si>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</si>
  <si>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</si>
  <si>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</si>
  <si>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</si>
  <si>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</si>
  <si>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</si>
  <si>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</si>
  <si>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</si>
  <si>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</si>
  <si>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</si>
  <si>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</si>
  <si>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</si>
  <si>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</si>
  <si>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</si>
  <si>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</si>
  <si>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</si>
  <si>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</si>
  <si>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</si>
  <si>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</si>
  <si>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</si>
  <si>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</si>
  <si>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</si>
  <si>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</si>
  <si>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</si>
  <si>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</si>
  <si>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</si>
  <si>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</si>
  <si>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</si>
  <si>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</si>
  <si>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</si>
  <si>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</si>
  <si>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</si>
  <si>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</si>
  <si>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</si>
  <si>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</si>
  <si>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</si>
  <si>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</si>
  <si>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</si>
  <si>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</si>
  <si>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</si>
  <si>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</si>
  <si>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</si>
  <si>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</si>
  <si>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</si>
  <si>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</si>
  <si>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</si>
  <si>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</si>
  <si>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</si>
  <si>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</si>
  <si>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</si>
  <si>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</si>
  <si>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</si>
  <si>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</si>
  <si>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</si>
  <si>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</si>
  <si>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</si>
  <si>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</si>
  <si>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</si>
  <si>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</si>
  <si>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</si>
  <si>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</si>
  <si>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</si>
  <si>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</si>
  <si>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</si>
  <si>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</si>
  <si>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</si>
  <si>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</si>
  <si>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</si>
  <si>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</si>
  <si>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</si>
  <si>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</si>
  <si>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</si>
  <si>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</si>
  <si>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</si>
  <si>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</si>
  <si>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</si>
  <si>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</si>
  <si>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</si>
  <si>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</si>
  <si>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</si>
  <si>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</si>
  <si>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</si>
  <si>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</si>
  <si>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</si>
  <si>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</si>
  <si>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</si>
  <si>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</si>
  <si>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</si>
  <si>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</si>
  <si>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</si>
  <si>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</si>
  <si>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</si>
  <si>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</si>
  <si>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</si>
  <si>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</si>
  <si>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</si>
  <si>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</si>
  <si>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</si>
  <si>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</si>
  <si>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</si>
  <si>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</si>
  <si>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</si>
  <si>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</si>
  <si>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</si>
  <si>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</si>
  <si>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</si>
  <si>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</si>
  <si>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</si>
  <si>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</si>
  <si>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</si>
  <si>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</si>
  <si>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</si>
  <si>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</si>
  <si>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</si>
  <si>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</si>
  <si>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</si>
  <si>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</si>
  <si>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</si>
  <si>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</si>
  <si>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</si>
  <si>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</si>
  <si>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</si>
  <si>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</si>
  <si>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</si>
  <si>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</si>
  <si>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</si>
  <si>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</si>
  <si>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</si>
  <si>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</si>
  <si>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</si>
  <si>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</si>
  <si>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</si>
  <si>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</si>
  <si>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</si>
  <si>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</si>
  <si>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</si>
  <si>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</si>
  <si>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</si>
  <si>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</si>
  <si>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</si>
  <si>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</si>
  <si>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</si>
  <si>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</si>
  <si>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</si>
  <si>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</si>
  <si>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</si>
  <si>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</si>
  <si>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</si>
  <si>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</si>
  <si>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</si>
  <si>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</si>
  <si>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</si>
  <si>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</si>
  <si>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</si>
  <si>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</si>
  <si>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</si>
  <si>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</si>
  <si>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</si>
  <si>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</si>
  <si>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</si>
  <si>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</si>
  <si>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</si>
  <si>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</si>
  <si>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</si>
  <si>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</si>
  <si>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</si>
  <si>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</si>
  <si>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</si>
  <si>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</si>
  <si>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</si>
  <si>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</si>
  <si>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</si>
  <si>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</si>
  <si>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</si>
  <si>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</si>
  <si>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</si>
  <si>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</si>
  <si>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</si>
  <si>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</si>
  <si>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</si>
  <si>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</si>
  <si>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</si>
  <si>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</si>
  <si>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</si>
  <si>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</si>
  <si>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</si>
  <si>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</si>
  <si>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</si>
  <si>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</si>
  <si>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</si>
  <si>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</si>
  <si>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</si>
  <si>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</si>
  <si>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</si>
  <si>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</si>
  <si>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</si>
  <si>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</si>
  <si>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</si>
  <si>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</si>
  <si>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</si>
  <si>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</si>
  <si>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</si>
  <si>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</si>
  <si>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</si>
  <si>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</si>
  <si>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</si>
  <si>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</si>
  <si>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</si>
  <si>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</si>
  <si>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</si>
  <si>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</si>
  <si>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</si>
  <si>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</si>
  <si>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</si>
  <si>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</si>
  <si>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</si>
  <si>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</si>
  <si>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</si>
  <si>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</si>
  <si>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</si>
  <si>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</si>
  <si>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</si>
  <si>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</si>
  <si>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</si>
  <si>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</si>
  <si>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</si>
  <si>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</si>
  <si>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</si>
  <si>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</si>
  <si>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</si>
  <si>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</si>
  <si>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</si>
  <si>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</si>
  <si>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</si>
  <si>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</si>
  <si>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</si>
  <si>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</si>
  <si>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</si>
  <si>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</si>
  <si>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</si>
  <si>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</si>
  <si>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</si>
  <si>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</si>
  <si>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</si>
  <si>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</si>
  <si>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</si>
  <si>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</si>
  <si>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</si>
  <si>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</si>
  <si>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</si>
  <si>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</si>
  <si>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</si>
  <si>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</si>
  <si>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</si>
  <si>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</si>
  <si>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</si>
  <si>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</si>
  <si>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</si>
  <si>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</si>
  <si>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</si>
  <si>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</si>
  <si>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</si>
  <si>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</si>
  <si>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</si>
  <si>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</si>
  <si>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</si>
  <si>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</si>
  <si>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</si>
  <si>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</si>
  <si>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</si>
  <si>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</si>
  <si>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</si>
  <si>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</si>
  <si>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</si>
  <si>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</si>
  <si>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</si>
  <si>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</si>
  <si>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</si>
  <si>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</si>
  <si>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</si>
  <si>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</si>
  <si>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</si>
  <si>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</si>
  <si>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</si>
  <si>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</si>
  <si>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</si>
  <si>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</si>
  <si>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</si>
  <si>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</si>
  <si>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</si>
  <si>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</si>
  <si>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</si>
  <si>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</si>
  <si>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</si>
  <si>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</si>
  <si>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</si>
  <si>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</si>
  <si>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</si>
  <si>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</si>
  <si>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</si>
  <si>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</si>
  <si>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</si>
  <si>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</si>
  <si>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</si>
  <si>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</si>
  <si>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</si>
  <si>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</si>
  <si>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</si>
  <si>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</si>
  <si>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</si>
  <si>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</si>
  <si>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</si>
  <si>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</si>
  <si>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</si>
  <si>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</si>
  <si>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</si>
  <si>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</si>
  <si>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</si>
  <si>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</si>
  <si>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</si>
  <si>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</si>
  <si>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</si>
  <si>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</si>
  <si>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</si>
  <si>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</si>
  <si>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</si>
  <si>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</si>
  <si>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</si>
  <si>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</si>
  <si>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</si>
  <si>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</si>
  <si>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</si>
  <si>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</si>
  <si>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</si>
  <si>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</si>
  <si>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</si>
  <si>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</si>
  <si>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</si>
  <si>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</si>
  <si>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</si>
  <si>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</si>
  <si>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</si>
  <si>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</si>
  <si>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</si>
  <si>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</si>
  <si>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</si>
  <si>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</si>
  <si>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</si>
  <si>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</si>
  <si>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</si>
  <si>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</si>
  <si>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</si>
  <si>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</si>
  <si>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</si>
  <si>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</si>
  <si>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</si>
  <si>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</si>
  <si>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</si>
  <si>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</si>
  <si>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</si>
  <si>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</si>
  <si>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</si>
  <si>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</si>
  <si>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</si>
  <si>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</si>
  <si>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</si>
  <si>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</si>
  <si>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</si>
  <si>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</si>
  <si>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</si>
  <si>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</si>
  <si>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</si>
  <si>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</si>
  <si>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</si>
  <si>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</si>
  <si>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</si>
  <si>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</si>
  <si>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</si>
  <si>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</si>
  <si>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</si>
  <si>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</si>
  <si>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</si>
  <si>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</si>
  <si>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</si>
  <si>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</si>
  <si>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</si>
  <si>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</si>
  <si>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</si>
  <si>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</si>
  <si>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</si>
  <si>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</si>
  <si>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</si>
  <si>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</si>
  <si>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</si>
  <si>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</si>
  <si>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</si>
  <si>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</si>
  <si>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</si>
  <si>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</si>
  <si>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</si>
  <si>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</si>
  <si>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</si>
  <si>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</si>
  <si>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</si>
  <si>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</si>
  <si>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</si>
  <si>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</si>
  <si>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</si>
  <si>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</si>
  <si>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</si>
  <si>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</si>
  <si>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</si>
  <si>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</si>
  <si>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</si>
  <si>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</si>
  <si>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</si>
  <si>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</si>
  <si>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</si>
  <si>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</si>
  <si>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</si>
  <si>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</si>
  <si>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</si>
  <si>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</si>
  <si>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</si>
  <si>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</si>
  <si>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</si>
  <si>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</si>
  <si>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</si>
  <si>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</si>
  <si>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</si>
  <si>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</si>
  <si>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</si>
  <si>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</si>
  <si>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</si>
  <si>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</si>
  <si>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</si>
  <si>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</si>
  <si>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</si>
  <si>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</si>
  <si>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</si>
  <si>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</si>
  <si>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</si>
  <si>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</si>
  <si>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</si>
  <si>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</si>
  <si>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</si>
  <si>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</si>
  <si>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</si>
  <si>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</si>
  <si>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</si>
  <si>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</si>
  <si>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</si>
  <si>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</si>
  <si>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</si>
  <si>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</si>
  <si>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</si>
  <si>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</si>
  <si>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</si>
  <si>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</si>
  <si>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</si>
  <si>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</si>
  <si>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</si>
  <si>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</si>
  <si>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</si>
  <si>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</si>
  <si>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</si>
  <si>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</si>
  <si>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</si>
  <si>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</si>
  <si>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</si>
  <si>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</si>
  <si>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</si>
  <si>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</si>
  <si>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</si>
  <si>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</si>
  <si>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</si>
  <si>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</si>
  <si>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</si>
  <si>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</si>
  <si>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</si>
  <si>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</si>
  <si>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</si>
  <si>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</si>
  <si>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</si>
  <si>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</si>
  <si>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</si>
  <si>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</si>
  <si>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</si>
  <si>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</si>
  <si>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</si>
  <si>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</si>
  <si>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</si>
  <si>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</si>
  <si>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</si>
  <si>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</si>
  <si>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</si>
  <si>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</si>
  <si>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</si>
  <si>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</si>
  <si>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</si>
  <si>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</si>
  <si>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</si>
  <si>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</si>
  <si>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</si>
  <si>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</si>
  <si>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</si>
  <si>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</si>
  <si>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</si>
  <si>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</si>
  <si>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</si>
  <si>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</si>
  <si>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</si>
  <si>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</si>
  <si>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</si>
  <si>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</si>
  <si>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</si>
  <si>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</si>
  <si>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</si>
  <si>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</si>
  <si>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</si>
  <si>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</si>
  <si>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</si>
  <si>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</si>
  <si>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</si>
  <si>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</si>
  <si>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</si>
  <si>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</si>
  <si>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</si>
  <si>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</si>
  <si>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</si>
  <si>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</si>
  <si>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</si>
  <si>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</si>
  <si>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</si>
  <si>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</si>
  <si>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</si>
  <si>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</si>
  <si>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</si>
  <si>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</si>
  <si>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</si>
  <si>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</si>
  <si>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</si>
  <si>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</si>
  <si>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</si>
  <si>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</si>
  <si>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</si>
  <si>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</si>
  <si>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</si>
  <si>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</si>
  <si>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</si>
  <si>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</si>
  <si>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</si>
  <si>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</si>
  <si>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</si>
  <si>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</si>
  <si>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</si>
  <si>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</si>
  <si>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</si>
  <si>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</si>
  <si>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</si>
  <si>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</si>
  <si>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</si>
  <si>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</si>
  <si>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</si>
  <si>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</si>
  <si>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</si>
  <si>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</si>
  <si>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</si>
  <si>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</si>
  <si>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</si>
  <si>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</si>
  <si>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</si>
  <si>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</si>
  <si>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</si>
  <si>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</si>
  <si>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</si>
  <si>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</si>
  <si>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</si>
  <si>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</si>
  <si>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</si>
  <si>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</si>
  <si>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</si>
  <si>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</si>
  <si>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</si>
  <si>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</si>
  <si>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</si>
  <si>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</si>
  <si>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</si>
  <si>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</si>
  <si>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</si>
  <si>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</si>
  <si>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</si>
  <si>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</si>
  <si>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</si>
  <si>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</si>
  <si>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</si>
  <si>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</si>
  <si>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</si>
  <si>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</si>
  <si>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</si>
  <si>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</si>
  <si>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</si>
  <si>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</si>
  <si>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</si>
  <si>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</si>
  <si>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</si>
  <si>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</si>
  <si>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</si>
  <si>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</si>
  <si>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</si>
  <si>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</si>
  <si>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</si>
  <si>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</si>
  <si>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</si>
  <si>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</si>
  <si>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</si>
  <si>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</si>
  <si>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</si>
  <si>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</si>
  <si>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</si>
  <si>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</si>
  <si>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</si>
  <si>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</si>
  <si>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</si>
  <si>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</si>
  <si>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</si>
  <si>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</si>
  <si>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</si>
  <si>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</si>
  <si>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</si>
  <si>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</si>
  <si>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</si>
  <si>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</si>
  <si>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</si>
  <si>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</si>
  <si>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</si>
  <si>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</si>
  <si>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</si>
  <si>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</si>
  <si>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</si>
  <si>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</si>
  <si>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</si>
  <si>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</si>
  <si>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</si>
  <si>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</si>
  <si>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</si>
  <si>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</si>
  <si>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</si>
  <si>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</si>
  <si>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</si>
  <si>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</si>
  <si>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</si>
  <si>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</si>
  <si>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</si>
  <si>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</si>
  <si>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</si>
  <si>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</si>
  <si>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</si>
  <si>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</si>
  <si>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</si>
  <si>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</si>
  <si>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</si>
  <si>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</si>
  <si>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</si>
  <si>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</si>
  <si>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</si>
  <si>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</si>
  <si>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</si>
  <si>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</si>
  <si>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</si>
  <si>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</si>
  <si>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</si>
  <si>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</si>
  <si>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</si>
  <si>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</si>
  <si>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</si>
  <si>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</si>
  <si>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</si>
  <si>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</si>
  <si>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</si>
  <si>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</si>
  <si>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</si>
  <si>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</si>
  <si>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</si>
  <si>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</si>
  <si>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</si>
  <si>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</si>
  <si>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</si>
  <si>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</si>
  <si>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</si>
  <si>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</si>
  <si>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</si>
  <si>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</si>
  <si>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</si>
  <si>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</si>
  <si>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</si>
  <si>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</si>
  <si>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</si>
  <si>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</si>
  <si>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</si>
  <si>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</si>
  <si>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</si>
  <si>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</si>
  <si>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</si>
  <si>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</si>
  <si>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</si>
  <si>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</si>
  <si>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</si>
  <si>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</si>
  <si>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</si>
  <si>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</si>
  <si>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</si>
  <si>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</si>
  <si>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</si>
  <si>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</si>
  <si>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</si>
  <si>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</si>
  <si>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</si>
  <si>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</si>
  <si>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</si>
  <si>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</si>
  <si>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</si>
  <si>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</si>
  <si>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</si>
  <si>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</si>
  <si>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</si>
  <si>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</si>
  <si>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</si>
  <si>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</si>
  <si>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</si>
  <si>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</si>
  <si>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</si>
  <si>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</si>
  <si>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</si>
  <si>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</si>
  <si>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</si>
  <si>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</si>
  <si>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</si>
  <si>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</si>
  <si>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</si>
  <si>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</si>
  <si>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</si>
  <si>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</si>
  <si>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</si>
  <si>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</si>
  <si>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</si>
  <si>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</si>
  <si>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</si>
  <si>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</si>
  <si>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</si>
  <si>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</si>
  <si>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</si>
  <si>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</si>
  <si>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</si>
  <si>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</si>
  <si>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</si>
  <si>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</si>
  <si>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</si>
  <si>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</si>
  <si>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</si>
  <si>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</si>
  <si>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</si>
  <si>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</si>
  <si>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</si>
  <si>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</si>
  <si>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</si>
  <si>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</si>
  <si>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</si>
  <si>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</si>
  <si>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</si>
  <si>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</si>
  <si>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</si>
  <si>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</si>
  <si>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</si>
  <si>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</si>
  <si>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</si>
  <si>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</si>
  <si>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</si>
  <si>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</si>
  <si>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</si>
  <si>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</si>
  <si>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</si>
  <si>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</si>
  <si>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</si>
  <si>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</si>
  <si>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</si>
  <si>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</si>
  <si>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</si>
  <si>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</si>
  <si>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</si>
  <si>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</si>
  <si>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</si>
  <si>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</si>
  <si>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</si>
  <si>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</si>
  <si>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</si>
  <si>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</si>
  <si>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</si>
  <si>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</si>
  <si>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</si>
  <si>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</si>
  <si>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</si>
  <si>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</si>
  <si>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</si>
  <si>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</si>
  <si>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</si>
  <si>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</si>
  <si>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</si>
  <si>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</si>
  <si>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</si>
  <si>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</si>
  <si>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</si>
  <si>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</si>
  <si>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</si>
  <si>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</si>
  <si>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</si>
  <si>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</si>
  <si>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</si>
  <si>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</si>
  <si>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</si>
  <si>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</si>
  <si>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</si>
  <si>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</si>
  <si>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</si>
  <si>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</si>
  <si>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</si>
  <si>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</si>
  <si>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</si>
  <si>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</si>
  <si>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</si>
  <si>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</si>
  <si>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</si>
  <si>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</si>
  <si>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</si>
  <si>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</si>
  <si>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</si>
  <si>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</si>
  <si>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</si>
  <si>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</si>
  <si>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</si>
  <si>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</si>
  <si>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</si>
  <si>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</si>
  <si>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</si>
  <si>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</si>
  <si>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</si>
  <si>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</si>
  <si>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</si>
  <si>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</si>
  <si>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</si>
  <si>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</si>
  <si>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</si>
  <si>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</si>
  <si>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</si>
  <si>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</si>
  <si>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</si>
  <si>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</si>
  <si>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</si>
  <si>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</si>
  <si>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</si>
  <si>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</si>
  <si>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</si>
  <si>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</si>
  <si>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</si>
  <si>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</si>
  <si>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</si>
  <si>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</si>
  <si>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</si>
  <si>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</si>
  <si>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</si>
  <si>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</si>
  <si>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</si>
  <si>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</si>
  <si>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</si>
  <si>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</si>
  <si>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</si>
  <si>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</si>
  <si>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</si>
  <si>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</si>
  <si>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</si>
  <si>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</si>
  <si>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</si>
  <si>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</si>
  <si>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</si>
  <si>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</si>
  <si>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</si>
  <si>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</si>
  <si>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</si>
  <si>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</si>
  <si>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</si>
  <si>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</si>
  <si>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</si>
  <si>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</si>
  <si>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</si>
  <si>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</si>
  <si>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</si>
  <si>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</si>
  <si>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</si>
  <si>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</si>
  <si>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</si>
  <si>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</si>
  <si>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</si>
  <si>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</si>
  <si>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</si>
  <si>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</si>
  <si>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</si>
  <si>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</si>
  <si>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</si>
  <si>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</si>
  <si>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</si>
  <si>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</si>
  <si>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</si>
  <si>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</si>
  <si>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</si>
  <si>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</si>
  <si>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</si>
  <si>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</si>
  <si>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</si>
  <si>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</si>
  <si>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</si>
  <si>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</si>
  <si>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</si>
  <si>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</si>
  <si>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</si>
  <si>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</si>
  <si>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</si>
  <si>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</si>
  <si>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</si>
  <si>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</si>
  <si>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</si>
  <si>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</si>
  <si>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</si>
  <si>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</si>
  <si>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</si>
  <si>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</si>
  <si>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</si>
  <si>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</si>
  <si>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</si>
  <si>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</si>
  <si>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</si>
  <si>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</si>
  <si>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</si>
  <si>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</si>
  <si>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</si>
  <si>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</si>
  <si>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</si>
  <si>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</si>
  <si>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</si>
  <si>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</si>
  <si>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</si>
  <si>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</si>
  <si>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</si>
  <si>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</si>
  <si>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</si>
  <si>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</si>
  <si>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</si>
  <si>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</si>
  <si>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</si>
  <si>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</si>
  <si>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</si>
  <si>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</si>
  <si>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</si>
  <si>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</si>
  <si>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</si>
  <si>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</si>
  <si>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</si>
  <si>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</si>
  <si>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</si>
  <si>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</si>
  <si>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</si>
  <si>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</si>
  <si>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</si>
  <si>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</si>
  <si>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</si>
  <si>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</si>
  <si>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</si>
  <si>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</si>
  <si>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</si>
  <si>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</si>
  <si>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</si>
  <si>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</si>
  <si>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</si>
  <si>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</si>
  <si>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</si>
  <si>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</si>
  <si>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</si>
  <si>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</si>
  <si>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</si>
  <si>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</si>
  <si>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</si>
  <si>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</si>
  <si>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</si>
  <si>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</si>
  <si>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</si>
  <si>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</si>
  <si>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</si>
  <si>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</si>
  <si>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</si>
  <si>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</si>
  <si>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</si>
  <si>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</si>
  <si>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</si>
  <si>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</si>
  <si>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</si>
  <si>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</si>
  <si>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</si>
  <si>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</si>
  <si>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</si>
  <si>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</si>
  <si>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</si>
  <si>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</si>
  <si>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</si>
  <si>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</si>
  <si>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</si>
  <si>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</si>
  <si>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</si>
  <si>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</si>
  <si>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</si>
  <si>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</si>
  <si>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</si>
  <si>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</si>
  <si>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</si>
  <si>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</si>
  <si>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</si>
  <si>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</si>
  <si>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</si>
  <si>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</si>
  <si>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</si>
  <si>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</si>
  <si>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</si>
  <si>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</si>
  <si>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</si>
  <si>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</si>
  <si>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</si>
  <si>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</si>
  <si>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</si>
  <si>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</si>
  <si>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</si>
  <si>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</si>
  <si>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</si>
  <si>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</si>
  <si>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</si>
  <si>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</si>
  <si>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</si>
  <si>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</si>
  <si>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</si>
  <si>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</si>
  <si>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</si>
  <si>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</si>
  <si>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</si>
  <si>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</si>
  <si>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</si>
  <si>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</si>
  <si>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</si>
  <si>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</si>
  <si>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</si>
  <si>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</si>
  <si>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</si>
  <si>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</si>
  <si>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</si>
  <si>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</si>
  <si>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</si>
  <si>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</si>
  <si>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</si>
  <si>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</si>
  <si>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</si>
  <si>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</si>
  <si>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</si>
  <si>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</si>
  <si>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</si>
  <si>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</si>
  <si>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</si>
  <si>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</si>
  <si>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</si>
  <si>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</si>
  <si>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</si>
  <si>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</si>
  <si>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</si>
  <si>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</si>
  <si>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</si>
  <si>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</si>
  <si>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</si>
  <si>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</si>
  <si>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</si>
  <si>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</si>
  <si>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</si>
  <si>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</si>
  <si>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</si>
  <si>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</si>
  <si>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</si>
  <si>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</si>
  <si>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</si>
  <si>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</si>
  <si>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</si>
  <si>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</si>
  <si>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</si>
  <si>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</si>
  <si>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</si>
  <si>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</si>
  <si>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</si>
  <si>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</si>
  <si>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</si>
  <si>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</si>
  <si>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</si>
  <si>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</si>
  <si>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</si>
  <si>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</si>
  <si>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</si>
  <si>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</si>
  <si>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</si>
  <si>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</si>
  <si>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</si>
  <si>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</si>
  <si>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</si>
  <si>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</si>
  <si>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</si>
  <si>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</si>
  <si>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</si>
  <si>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</si>
  <si>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</si>
  <si>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</si>
  <si>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</si>
  <si>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</si>
  <si>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</si>
  <si>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</si>
  <si>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</si>
  <si>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</si>
  <si>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</si>
  <si>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</si>
  <si>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</si>
  <si>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</si>
  <si>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</si>
  <si>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</si>
  <si>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</si>
  <si>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</si>
  <si>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</si>
  <si>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</si>
  <si>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</si>
  <si>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</si>
  <si>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</si>
  <si>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</si>
  <si>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</si>
  <si>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</si>
  <si>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</si>
  <si>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</si>
  <si>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</si>
  <si>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</si>
  <si>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</si>
  <si>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</si>
  <si>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</si>
  <si>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</si>
  <si>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</si>
  <si>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</si>
  <si>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</si>
  <si>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</si>
  <si>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</si>
  <si>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</si>
  <si>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</si>
  <si>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</si>
  <si>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</si>
  <si>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</si>
  <si>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</si>
  <si>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</si>
  <si>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</si>
  <si>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</si>
  <si>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</si>
  <si>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</si>
  <si>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</si>
  <si>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</si>
  <si>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</si>
  <si>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</si>
  <si>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</si>
  <si>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</si>
  <si>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</si>
  <si>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</si>
  <si>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</si>
  <si>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</si>
  <si>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</si>
  <si>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</si>
  <si>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</si>
  <si>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</si>
  <si>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</si>
  <si>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</si>
  <si>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</si>
  <si>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</si>
  <si>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</si>
  <si>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</si>
  <si>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</si>
  <si>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</si>
  <si>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</si>
  <si>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</si>
  <si>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</si>
  <si>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</si>
  <si>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</si>
  <si>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</si>
  <si>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</si>
  <si>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</si>
  <si>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</si>
  <si>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</si>
  <si>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</si>
  <si>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</si>
  <si>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</si>
  <si>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</si>
  <si>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</si>
  <si>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</si>
  <si>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</si>
  <si>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</si>
  <si>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</si>
  <si>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</si>
  <si>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</si>
  <si>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</si>
  <si>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</si>
  <si>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</si>
  <si>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</si>
  <si>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</si>
  <si>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</si>
  <si>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</si>
  <si>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</si>
  <si>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</si>
  <si>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</si>
  <si>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</si>
  <si>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</si>
  <si>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</si>
  <si>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</si>
  <si>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</si>
  <si>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</si>
  <si>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</si>
  <si>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</si>
  <si>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</si>
  <si>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</si>
  <si>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</si>
  <si>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</si>
  <si>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</si>
  <si>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</si>
  <si>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</si>
  <si>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</si>
  <si>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</si>
  <si>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</si>
  <si>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</si>
  <si>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</si>
  <si>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</si>
  <si>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</si>
  <si>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</si>
  <si>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</si>
  <si>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</si>
  <si>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</si>
  <si>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</si>
  <si>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</si>
  <si>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</si>
  <si>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</si>
  <si>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</si>
  <si>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</si>
  <si>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</si>
  <si>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</si>
  <si>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</si>
  <si>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</si>
  <si>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</si>
  <si>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</si>
  <si>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</si>
  <si>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</si>
  <si>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</si>
  <si>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</si>
  <si>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</si>
  <si>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</si>
  <si>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</si>
  <si>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</si>
  <si>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</si>
  <si>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</si>
  <si>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</si>
  <si>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</si>
  <si>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</si>
  <si>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</si>
  <si>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</si>
  <si>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</si>
  <si>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</si>
  <si>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</si>
  <si>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</si>
  <si>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</si>
  <si>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</si>
  <si>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</si>
  <si>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</si>
  <si>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</si>
  <si>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</si>
  <si>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</si>
  <si>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</si>
  <si>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</si>
  <si>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</si>
  <si>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</si>
  <si>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</si>
  <si>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</si>
  <si>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</si>
  <si>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</si>
  <si>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</si>
  <si>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</si>
  <si>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</si>
  <si>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</si>
  <si>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</si>
  <si>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</si>
  <si>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</si>
  <si>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</si>
  <si>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</si>
  <si>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</si>
  <si>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</si>
  <si>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</si>
  <si>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</si>
  <si>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</si>
  <si>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</si>
  <si>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</si>
  <si>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</si>
  <si>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</si>
  <si>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</si>
  <si>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</si>
  <si>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</si>
  <si>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</si>
  <si>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</si>
  <si>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</si>
  <si>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</si>
  <si>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</si>
  <si>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</si>
  <si>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</si>
  <si>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</si>
  <si>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</si>
  <si>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</si>
  <si>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</si>
  <si>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</si>
  <si>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</si>
  <si>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</si>
  <si>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</si>
  <si>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</si>
  <si>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</si>
  <si>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</si>
  <si>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</si>
  <si>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</si>
  <si>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</si>
  <si>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</si>
  <si>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</si>
  <si>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</si>
  <si>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</si>
  <si>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</si>
  <si>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</si>
  <si>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</si>
  <si>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</si>
  <si>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</si>
  <si>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</si>
  <si>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</si>
  <si>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</si>
  <si>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</si>
  <si>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</si>
  <si>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</si>
  <si>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</si>
  <si>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</si>
  <si>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</si>
  <si>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</si>
  <si>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</si>
  <si>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</si>
  <si>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</si>
  <si>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</si>
  <si>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</si>
  <si>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</si>
  <si>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</si>
  <si>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</si>
  <si>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</si>
  <si>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</si>
  <si>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</si>
  <si>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</si>
  <si>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</si>
  <si>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</si>
  <si>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</si>
  <si>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</si>
  <si>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</si>
  <si>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</si>
  <si>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</si>
  <si>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</si>
  <si>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</si>
  <si>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</si>
  <si>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</si>
  <si>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</si>
  <si>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</si>
  <si>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</si>
  <si>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</si>
  <si>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</si>
  <si>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</si>
  <si>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</si>
  <si>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</si>
  <si>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</si>
  <si>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</si>
  <si>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</si>
  <si>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</si>
  <si>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</si>
  <si>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</si>
  <si>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</si>
  <si>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</si>
  <si>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</si>
  <si>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</si>
  <si>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</si>
  <si>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</si>
  <si>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</si>
  <si>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</si>
  <si>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</si>
  <si>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</si>
  <si>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</si>
  <si>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</si>
  <si>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</si>
  <si>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</si>
  <si>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</si>
  <si>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</si>
  <si>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</si>
  <si>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</si>
  <si>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</si>
  <si>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</si>
  <si>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</si>
  <si>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</si>
  <si>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</si>
  <si>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</si>
  <si>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</si>
  <si>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</si>
  <si>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</si>
  <si>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</si>
  <si>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</si>
  <si>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</si>
  <si>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</si>
  <si>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</si>
  <si>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</si>
  <si>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</si>
  <si>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</si>
  <si>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</si>
  <si>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</si>
  <si>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</si>
  <si>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</si>
  <si>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</si>
  <si>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</si>
  <si>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</si>
  <si>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</si>
  <si>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</si>
  <si>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</si>
  <si>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</si>
  <si>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</si>
  <si>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</si>
  <si>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</si>
  <si>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</si>
  <si>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</si>
  <si>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</si>
  <si>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</si>
  <si>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</si>
  <si>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</si>
  <si>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</si>
  <si>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</si>
  <si>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</si>
  <si>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</si>
  <si>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</si>
  <si>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</si>
  <si>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</si>
  <si>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</si>
  <si>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</si>
  <si>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</si>
  <si>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</si>
  <si>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</si>
  <si>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</si>
  <si>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</si>
  <si>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</si>
  <si>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</si>
  <si>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</si>
  <si>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</si>
  <si>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</si>
  <si>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</si>
  <si>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</si>
  <si>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</si>
  <si>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</si>
  <si>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</si>
  <si>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</si>
  <si>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</si>
  <si>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</si>
  <si>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</si>
  <si>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</si>
  <si>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</si>
  <si>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</si>
  <si>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</si>
  <si>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</si>
  <si>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</si>
  <si>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</si>
  <si>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</si>
  <si>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</si>
  <si>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</si>
  <si>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</si>
  <si>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</si>
  <si>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</si>
  <si>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</si>
  <si>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</si>
  <si>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</si>
  <si>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</si>
  <si>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</si>
  <si>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</si>
  <si>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</si>
  <si>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</si>
  <si>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</si>
  <si>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</si>
  <si>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</si>
  <si>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</si>
  <si>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</si>
  <si>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</si>
  <si>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</si>
  <si>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</si>
  <si>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</si>
  <si>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</si>
  <si>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</si>
  <si>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</si>
  <si>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</si>
  <si>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</si>
  <si>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</si>
  <si>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</si>
  <si>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</si>
  <si>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</si>
  <si>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</si>
  <si>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</si>
  <si>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</si>
  <si>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</si>
  <si>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</si>
  <si>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</si>
  <si>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</si>
  <si>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</si>
  <si>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</si>
  <si>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</si>
  <si>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</si>
  <si>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</si>
  <si>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</si>
  <si>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</si>
  <si>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</si>
  <si>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</si>
  <si>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</si>
  <si>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</si>
  <si>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</si>
  <si>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</si>
  <si>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</si>
  <si>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</si>
  <si>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</si>
  <si>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</si>
  <si>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</si>
  <si>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</si>
  <si>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</si>
  <si>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</si>
  <si>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</si>
  <si>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</si>
  <si>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</si>
  <si>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</si>
  <si>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</si>
  <si>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</si>
  <si>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</si>
  <si>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</si>
  <si>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</si>
  <si>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</si>
  <si>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</si>
  <si>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</si>
  <si>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</si>
  <si>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</si>
  <si>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</si>
  <si>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</si>
  <si>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</si>
  <si>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</si>
  <si>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</si>
  <si>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</si>
  <si>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</si>
  <si>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</si>
  <si>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</si>
  <si>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</si>
  <si>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</si>
  <si>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</si>
  <si>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</si>
  <si>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</si>
  <si>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</si>
  <si>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</si>
  <si>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</si>
  <si>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</si>
  <si>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</si>
  <si>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</si>
  <si>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</si>
  <si>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</si>
  <si>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</si>
  <si>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</si>
  <si>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</si>
  <si>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</si>
  <si>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</si>
  <si>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</si>
  <si>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</si>
  <si>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</si>
  <si>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</si>
  <si>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</si>
  <si>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</si>
  <si>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</si>
  <si>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</si>
  <si>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</si>
  <si>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</si>
  <si>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</si>
  <si>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</si>
  <si>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</si>
  <si>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</si>
  <si>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</si>
  <si>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</si>
  <si>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</si>
  <si>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</si>
  <si>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</si>
  <si>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</si>
  <si>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</si>
  <si>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</si>
  <si>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</si>
  <si>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</si>
  <si>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</si>
  <si>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</si>
  <si>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</si>
  <si>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</si>
  <si>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</si>
  <si>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</si>
  <si>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</si>
  <si>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</si>
  <si>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</si>
  <si>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</si>
  <si>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</si>
  <si>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</si>
  <si>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</si>
  <si>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</si>
  <si>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</si>
  <si>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</si>
  <si>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</si>
  <si>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</si>
  <si>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</si>
  <si>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</si>
  <si>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</si>
  <si>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</si>
  <si>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</si>
  <si>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</si>
  <si>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</si>
  <si>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</si>
  <si>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</si>
  <si>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</si>
  <si>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</si>
  <si>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</si>
  <si>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</si>
  <si>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</si>
  <si>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</si>
  <si>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</si>
  <si>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</si>
  <si>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</si>
  <si>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</si>
  <si>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</si>
  <si>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</si>
  <si>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</si>
  <si>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</si>
  <si>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</si>
  <si>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</si>
  <si>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</si>
  <si>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</si>
  <si>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</si>
  <si>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</si>
  <si>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</si>
  <si>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</si>
  <si>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</si>
  <si>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</si>
  <si>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</si>
  <si>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</si>
  <si>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</si>
  <si>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</si>
  <si>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</si>
  <si>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</si>
  <si>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</si>
  <si>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</si>
  <si>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</si>
  <si>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</si>
  <si>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</si>
  <si>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</si>
  <si>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</si>
  <si>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</si>
  <si>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</si>
  <si>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</si>
  <si>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</si>
  <si>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</si>
  <si>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</si>
  <si>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</si>
  <si>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</si>
  <si>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</si>
  <si>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</si>
  <si>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</si>
  <si>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</si>
  <si>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</si>
  <si>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</si>
  <si>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</si>
  <si>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</si>
  <si>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</si>
  <si>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</si>
  <si>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</si>
  <si>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</si>
  <si>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</si>
  <si>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</si>
  <si>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</si>
  <si>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</si>
  <si>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</si>
  <si>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</si>
  <si>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</si>
  <si>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</si>
  <si>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</si>
  <si>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</si>
  <si>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</si>
  <si>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</si>
  <si>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</si>
  <si>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</si>
  <si>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</si>
  <si>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</si>
  <si>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</si>
  <si>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</si>
  <si>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</si>
  <si>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</si>
  <si>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</si>
  <si>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</si>
  <si>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</si>
  <si>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</si>
  <si>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</si>
  <si>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</si>
  <si>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</si>
  <si>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</si>
  <si>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</si>
  <si>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</si>
  <si>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</si>
  <si>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</si>
  <si>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</si>
  <si>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</si>
  <si>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</si>
  <si>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</si>
  <si>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</si>
  <si>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</si>
  <si>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</si>
  <si>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</si>
  <si>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</si>
  <si>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</si>
  <si>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</si>
  <si>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</si>
  <si>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</si>
  <si>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</si>
  <si>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</si>
  <si>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</si>
  <si>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</si>
  <si>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</si>
  <si>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</si>
  <si>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</si>
  <si>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</si>
  <si>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</si>
  <si>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</si>
  <si>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</si>
  <si>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</si>
  <si>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</si>
  <si>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</si>
  <si>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</si>
  <si>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</si>
  <si>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</si>
  <si>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</si>
  <si>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</si>
  <si>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</si>
  <si>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</si>
  <si>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</si>
  <si>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</si>
  <si>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</si>
  <si>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</si>
  <si>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</si>
  <si>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</si>
  <si>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</si>
  <si>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</si>
  <si>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</si>
  <si>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</si>
  <si>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</si>
  <si>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</si>
  <si>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</si>
  <si>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</si>
  <si>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</si>
  <si>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</si>
  <si>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</si>
  <si>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</si>
  <si>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</si>
  <si>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</si>
  <si>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</si>
  <si>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</si>
  <si>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</si>
  <si>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</si>
  <si>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</si>
  <si>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</si>
  <si>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</si>
  <si>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</si>
  <si>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</si>
  <si>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</si>
  <si>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</si>
  <si>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</si>
  <si>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</si>
  <si>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</si>
  <si>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</si>
  <si>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</si>
  <si>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</si>
  <si>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</si>
  <si>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</si>
  <si>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</si>
  <si>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</si>
  <si>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</si>
  <si>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</si>
  <si>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</si>
  <si>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</si>
  <si>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</si>
  <si>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</si>
  <si>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</si>
  <si>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</si>
  <si>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</si>
  <si>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</si>
  <si>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</si>
  <si>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</si>
  <si>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</si>
  <si>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</si>
  <si>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</si>
  <si>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</si>
  <si>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</si>
  <si>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</si>
  <si>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</si>
  <si>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</si>
  <si>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</si>
  <si>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</si>
  <si>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</si>
  <si>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</si>
  <si>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</si>
  <si>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</si>
  <si>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</si>
  <si>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</si>
  <si>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</si>
  <si>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</si>
  <si>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</si>
  <si>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</si>
  <si>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</si>
  <si>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</si>
  <si>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</si>
  <si>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</si>
  <si>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</si>
  <si>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</si>
  <si>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</si>
  <si>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</si>
  <si>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</si>
  <si>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</si>
  <si>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</si>
  <si>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</si>
  <si>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</si>
  <si>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</si>
  <si>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</si>
  <si>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</si>
  <si>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</si>
  <si>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</si>
  <si>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</si>
  <si>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</si>
  <si>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</si>
  <si>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</si>
  <si>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</si>
  <si>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</si>
  <si>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</si>
  <si>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</si>
  <si>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</si>
  <si>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</si>
  <si>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</si>
  <si>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</si>
  <si>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</si>
  <si>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</si>
  <si>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</si>
  <si>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</si>
  <si>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</si>
  <si>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</si>
  <si>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</si>
  <si>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</si>
  <si>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</si>
  <si>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</si>
  <si>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</si>
  <si>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</si>
  <si>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</si>
  <si>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</si>
  <si>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</si>
  <si>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</si>
  <si>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</si>
  <si>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</si>
  <si>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</si>
  <si>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</si>
  <si>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</si>
  <si>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</si>
  <si>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</si>
  <si>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</si>
  <si>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</si>
  <si>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</si>
  <si>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</si>
  <si>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</si>
  <si>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</si>
  <si>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</si>
  <si>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</si>
  <si>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</si>
  <si>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</si>
  <si>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</si>
  <si>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</si>
  <si>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</si>
  <si>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</si>
  <si>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</si>
  <si>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</si>
  <si>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</si>
  <si>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</si>
  <si>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</si>
  <si>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</si>
  <si>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</si>
  <si>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</si>
  <si>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</si>
  <si>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</si>
  <si>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</si>
  <si>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</si>
  <si>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</si>
  <si>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</si>
  <si>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</si>
  <si>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</si>
  <si>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</si>
  <si>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</si>
  <si>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</si>
  <si>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</si>
  <si>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</si>
  <si>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</si>
  <si>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</si>
  <si>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</si>
  <si>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</si>
  <si>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</si>
  <si>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</si>
  <si>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</si>
  <si>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</si>
  <si>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</si>
  <si>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</si>
  <si>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</si>
  <si>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</si>
  <si>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</si>
  <si>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</si>
  <si>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</si>
  <si>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</si>
  <si>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</si>
  <si>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</si>
  <si>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</si>
  <si>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</si>
  <si>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</si>
  <si>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</si>
  <si>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</si>
  <si>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</si>
  <si>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</si>
  <si>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</si>
  <si>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</si>
  <si>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</si>
  <si>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</si>
  <si>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</si>
  <si>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</si>
  <si>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</si>
  <si>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</si>
  <si>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</si>
  <si>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</si>
  <si>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</si>
  <si>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</si>
  <si>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</si>
  <si>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</si>
  <si>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</si>
  <si>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</si>
  <si>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</si>
  <si>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</si>
  <si>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</si>
  <si>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</si>
  <si>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</si>
  <si>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</si>
  <si>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</si>
  <si>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</si>
  <si>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</si>
  <si>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</si>
  <si>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</si>
  <si>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</si>
  <si>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</si>
  <si>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</si>
  <si>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</si>
  <si>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</si>
  <si>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</si>
  <si>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</si>
  <si>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</si>
  <si>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</si>
  <si>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</si>
  <si>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</si>
  <si>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</si>
  <si>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</si>
  <si>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</si>
  <si>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</si>
  <si>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</si>
  <si>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</si>
  <si>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</si>
  <si>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</si>
  <si>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</si>
  <si>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</si>
  <si>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</si>
  <si>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</si>
  <si>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</si>
  <si>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</si>
  <si>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</si>
  <si>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</si>
  <si>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</si>
  <si>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</si>
  <si>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</si>
  <si>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</si>
  <si>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</si>
  <si>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</si>
  <si>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</si>
  <si>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</si>
  <si>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</si>
  <si>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</si>
  <si>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</si>
  <si>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</si>
  <si>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</si>
  <si>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</si>
  <si>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</si>
  <si>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</si>
  <si>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</si>
  <si>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</si>
  <si>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</si>
  <si>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</si>
  <si>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</si>
  <si>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</si>
  <si>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</si>
  <si>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</si>
  <si>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</si>
  <si>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</si>
  <si>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</si>
  <si>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</si>
  <si>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</si>
  <si>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</si>
  <si>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</si>
  <si>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</si>
  <si>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</si>
  <si>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</si>
  <si>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</si>
  <si>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</si>
  <si>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</si>
  <si>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</si>
  <si>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</si>
  <si>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</si>
  <si>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</si>
  <si>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</si>
  <si>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</si>
  <si>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</si>
  <si>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</si>
  <si>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</si>
  <si>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</si>
  <si>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</si>
  <si>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</si>
  <si>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</si>
  <si>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</si>
  <si>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</si>
  <si>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</si>
  <si>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</si>
  <si>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</si>
  <si>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</si>
  <si>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</si>
  <si>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</si>
  <si>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</si>
  <si>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</si>
  <si>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</si>
  <si>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</si>
  <si>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</si>
  <si>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</si>
  <si>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</si>
  <si>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</si>
  <si>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</si>
  <si>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</si>
  <si>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</si>
  <si>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</si>
  <si>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</si>
  <si>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</si>
  <si>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</si>
  <si>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</si>
  <si>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</si>
  <si>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</si>
  <si>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</si>
  <si>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</si>
  <si>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</si>
  <si>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</si>
  <si>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</si>
  <si>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</si>
  <si>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</si>
  <si>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</si>
  <si>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</si>
  <si>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</si>
  <si>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</si>
  <si>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</si>
  <si>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</si>
  <si>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</si>
  <si>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</si>
  <si>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</si>
  <si>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</si>
  <si>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</si>
  <si>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</si>
  <si>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</si>
  <si>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</si>
  <si>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</si>
  <si>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</si>
  <si>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</si>
  <si>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</si>
  <si>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</si>
  <si>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</si>
  <si>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</si>
  <si>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</si>
  <si>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</si>
  <si>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</si>
  <si>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</si>
  <si>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</si>
  <si>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</si>
  <si>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</si>
  <si>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</si>
  <si>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</si>
  <si>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</si>
  <si>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</si>
  <si>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</si>
  <si>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</si>
  <si>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</si>
  <si>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</si>
  <si>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</si>
  <si>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</si>
  <si>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</si>
  <si>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</si>
  <si>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</si>
  <si>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</si>
  <si>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</si>
  <si>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</si>
  <si>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</si>
  <si>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</si>
  <si>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</si>
  <si>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</si>
  <si>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</si>
  <si>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</si>
  <si>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</si>
  <si>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</si>
  <si>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</si>
  <si>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</si>
  <si>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</si>
  <si>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</si>
  <si>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</si>
  <si>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</si>
  <si>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</si>
  <si>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</si>
  <si>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</si>
  <si>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</si>
  <si>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</si>
  <si>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</si>
  <si>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</si>
  <si>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</si>
  <si>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</si>
  <si>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</si>
  <si>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</si>
  <si>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</si>
  <si>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</si>
  <si>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</si>
  <si>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</si>
  <si>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</si>
  <si>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</si>
  <si>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</si>
  <si>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</si>
  <si>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</si>
  <si>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</si>
  <si>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</si>
  <si>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</si>
  <si>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</si>
  <si>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</si>
  <si>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</si>
  <si>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</si>
  <si>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</si>
  <si>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</si>
  <si>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</si>
  <si>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</si>
  <si>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</si>
  <si>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</si>
  <si>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</si>
  <si>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</si>
  <si>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</si>
  <si>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</si>
  <si>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</si>
  <si>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</si>
  <si>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</si>
  <si>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</si>
  <si>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</si>
  <si>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</si>
  <si>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</si>
  <si>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</si>
  <si>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</si>
  <si>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</si>
  <si>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</si>
  <si>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</si>
  <si>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</si>
  <si>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</si>
  <si>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</si>
  <si>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</si>
  <si>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</si>
  <si>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</si>
  <si>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</si>
  <si>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</si>
  <si>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</si>
  <si>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</si>
  <si>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</si>
  <si>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</si>
  <si>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</si>
  <si>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</si>
  <si>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</si>
  <si>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</si>
  <si>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</si>
  <si>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</si>
  <si>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</si>
  <si>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</si>
  <si>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</si>
  <si>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</si>
  <si>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</si>
  <si>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</si>
  <si>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</si>
  <si>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</si>
  <si>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</si>
  <si>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</si>
  <si>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</si>
  <si>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</si>
  <si>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</si>
  <si>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</si>
  <si>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</si>
  <si>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</si>
  <si>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</si>
  <si>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</si>
  <si>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</si>
  <si>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</si>
  <si>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</si>
  <si>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</si>
  <si>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</si>
  <si>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</si>
  <si>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</si>
  <si>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</si>
  <si>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</si>
  <si>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</si>
  <si>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</si>
  <si>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</si>
  <si>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</si>
  <si>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</si>
  <si>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</si>
  <si>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</si>
  <si>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</si>
  <si>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</si>
  <si>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</si>
  <si>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</si>
  <si>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</si>
  <si>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</si>
  <si>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</si>
  <si>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</si>
  <si>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</si>
  <si>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</si>
  <si>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</si>
  <si>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</si>
  <si>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</si>
  <si>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</si>
  <si>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</si>
  <si>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</si>
  <si>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</si>
  <si>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</si>
  <si>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</si>
  <si>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</si>
  <si>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</si>
  <si>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</si>
  <si>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</si>
  <si>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</si>
  <si>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</si>
  <si>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</si>
  <si>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</si>
  <si>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</si>
  <si>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</si>
  <si>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</si>
  <si>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</si>
  <si>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</si>
  <si>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</si>
  <si>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</si>
  <si>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</si>
  <si>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</si>
  <si>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</si>
  <si>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</si>
  <si>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</si>
  <si>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</si>
  <si>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</si>
  <si>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</si>
  <si>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</si>
  <si>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</si>
  <si>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</si>
  <si>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</si>
  <si>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</si>
  <si>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</si>
  <si>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</si>
  <si>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</si>
  <si>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</si>
  <si>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</si>
  <si>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</si>
  <si>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</si>
  <si>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</si>
  <si>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</si>
  <si>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</si>
  <si>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</si>
  <si>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</si>
  <si>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</si>
  <si>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</si>
  <si>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</si>
  <si>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</si>
  <si>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</si>
  <si>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</si>
  <si>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</si>
  <si>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</si>
  <si>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</si>
  <si>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</si>
  <si>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</si>
  <si>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</si>
  <si>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</si>
  <si>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</si>
  <si>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</si>
  <si>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</si>
  <si>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</si>
  <si>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</si>
  <si>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</si>
  <si>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</si>
  <si>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</si>
  <si>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</si>
  <si>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</si>
  <si>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</si>
  <si>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</si>
  <si>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</si>
  <si>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</si>
  <si>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</si>
  <si>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</si>
  <si>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</si>
  <si>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</si>
  <si>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</si>
  <si>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</si>
  <si>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</si>
  <si>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</si>
  <si>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</si>
  <si>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</si>
  <si>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</si>
  <si>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</si>
  <si>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</si>
  <si>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</si>
  <si>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</si>
  <si>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</si>
  <si>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</si>
  <si>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</si>
  <si>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</si>
  <si>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</si>
  <si>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</si>
  <si>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</si>
  <si>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</si>
  <si>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</si>
  <si>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</si>
  <si>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</si>
  <si>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</si>
  <si>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</si>
  <si>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</si>
  <si>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</si>
  <si>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</si>
  <si>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</si>
  <si>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</si>
  <si>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</si>
  <si>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</si>
  <si>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</si>
  <si>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</si>
  <si>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</si>
  <si>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</si>
  <si>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</si>
  <si>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</si>
  <si>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</si>
  <si>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</si>
  <si>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</si>
  <si>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</si>
  <si>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</si>
  <si>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</si>
  <si>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</si>
  <si>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</si>
  <si>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</si>
  <si>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</si>
  <si>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</si>
  <si>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</si>
  <si>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</si>
  <si>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</si>
  <si>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</si>
  <si>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</si>
  <si>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</si>
  <si>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</si>
  <si>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</si>
  <si>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</si>
  <si>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</si>
  <si>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</si>
  <si>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</si>
  <si>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</si>
  <si>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</si>
  <si>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</si>
  <si>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</si>
  <si>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</si>
  <si>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</si>
  <si>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</si>
  <si>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</si>
  <si>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</si>
  <si>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</si>
  <si>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</si>
  <si>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</si>
  <si>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</si>
  <si>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</si>
  <si>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</si>
  <si>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</si>
  <si>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</si>
  <si>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</si>
  <si>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</si>
  <si>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</si>
  <si>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</si>
  <si>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</si>
  <si>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</si>
  <si>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</si>
  <si>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</si>
  <si>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</si>
  <si>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</si>
  <si>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</si>
  <si>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</si>
  <si>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</si>
  <si>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</si>
  <si>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</si>
  <si>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</si>
  <si>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</si>
  <si>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</si>
  <si>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</si>
  <si>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</si>
  <si>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</si>
  <si>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</si>
  <si>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</si>
  <si>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</si>
  <si>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</si>
  <si>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</si>
  <si>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</si>
  <si>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</si>
  <si>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</si>
  <si>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</si>
  <si>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</si>
  <si>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</si>
  <si>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</si>
  <si>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</si>
  <si>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</si>
  <si>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</si>
  <si>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</si>
  <si>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</si>
  <si>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</si>
  <si>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</si>
  <si>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</si>
  <si>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</si>
  <si>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</si>
  <si>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</si>
  <si>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</si>
  <si>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</si>
  <si>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</si>
  <si>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</si>
  <si>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</si>
  <si>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</si>
  <si>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</si>
  <si>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</si>
  <si>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</si>
  <si>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</si>
  <si>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</si>
  <si>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</si>
  <si>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</si>
  <si>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</si>
  <si>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</si>
  <si>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</si>
  <si>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</si>
  <si>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</si>
  <si>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</si>
  <si>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</si>
  <si>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</si>
  <si>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</si>
  <si>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</si>
  <si>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</si>
  <si>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</si>
  <si>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</si>
  <si>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</si>
  <si>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</si>
  <si>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</si>
  <si>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</si>
  <si>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</si>
  <si>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</si>
  <si>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</si>
  <si>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</si>
  <si>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</si>
  <si>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</si>
  <si>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</si>
  <si>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</si>
  <si>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</si>
  <si>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</si>
  <si>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</si>
  <si>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</si>
  <si>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</si>
  <si>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</si>
  <si>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</si>
  <si>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</si>
  <si>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</si>
  <si>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</si>
  <si>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</si>
  <si>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</si>
  <si>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</si>
  <si>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</si>
  <si>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</si>
  <si>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</si>
  <si>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</si>
  <si>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</si>
  <si>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</si>
  <si>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</si>
  <si>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</si>
  <si>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</si>
  <si>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</si>
  <si>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</si>
  <si>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</si>
  <si>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</si>
  <si>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</si>
  <si>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</si>
  <si>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</si>
  <si>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</si>
  <si>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</si>
  <si>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</si>
  <si>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</si>
  <si>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</si>
  <si>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</si>
  <si>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</si>
  <si>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</si>
  <si>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</si>
  <si>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</si>
  <si>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</si>
  <si>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</si>
  <si>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</si>
  <si>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</si>
  <si>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</si>
  <si>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</si>
  <si>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</si>
  <si>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</si>
  <si>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</si>
  <si>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</si>
  <si>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</si>
  <si>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</si>
  <si>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</si>
  <si>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</si>
  <si>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</si>
  <si>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</si>
  <si>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</si>
  <si>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</si>
  <si>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</si>
  <si>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</si>
  <si>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</si>
  <si>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</si>
  <si>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</si>
  <si>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</si>
  <si>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</si>
  <si>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</si>
  <si>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</si>
  <si>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</si>
  <si>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</si>
  <si>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</si>
  <si>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</si>
  <si>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</si>
  <si>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</si>
  <si>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</si>
  <si>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</si>
  <si>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</si>
  <si>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</si>
  <si>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</si>
  <si>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</si>
  <si>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</si>
  <si>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</si>
  <si>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</si>
  <si>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</si>
  <si>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</si>
  <si>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</si>
  <si>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</si>
  <si>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</si>
  <si>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</si>
  <si>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</si>
  <si>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</si>
  <si>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</si>
  <si>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</si>
  <si>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</si>
  <si>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</si>
  <si>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</si>
  <si>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</si>
  <si>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</si>
  <si>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</si>
  <si>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</si>
  <si>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</si>
  <si>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</si>
  <si>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</si>
  <si>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</si>
  <si>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</si>
  <si>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</si>
  <si>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</si>
  <si>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</si>
  <si>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</si>
  <si>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</si>
  <si>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</si>
  <si>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</si>
  <si>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</si>
  <si>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</si>
  <si>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</si>
  <si>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</si>
  <si>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</si>
  <si>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</si>
  <si>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</si>
  <si>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</si>
  <si>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</si>
  <si>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</si>
  <si>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</si>
  <si>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</si>
  <si>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</si>
  <si>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</si>
  <si>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</si>
  <si>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</si>
  <si>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</si>
  <si>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</si>
  <si>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</si>
  <si>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</si>
  <si>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</si>
  <si>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</si>
  <si>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</si>
  <si>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</si>
  <si>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</si>
  <si>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</si>
  <si>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</si>
  <si>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</si>
  <si>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</si>
  <si>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</si>
  <si>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</si>
  <si>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</si>
  <si>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</si>
  <si>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</si>
  <si>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</si>
  <si>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</si>
  <si>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</si>
  <si>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</si>
  <si>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</si>
  <si>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</si>
  <si>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</si>
  <si>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</si>
  <si>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</si>
  <si>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</si>
  <si>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</si>
  <si>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</si>
  <si>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</si>
  <si>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</si>
  <si>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</si>
  <si>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</si>
  <si>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</si>
  <si>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</si>
  <si>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</si>
  <si>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</si>
  <si>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</si>
  <si>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</si>
  <si>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</si>
  <si>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</si>
  <si>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</si>
  <si>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</si>
  <si>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</si>
  <si>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</si>
  <si>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</si>
  <si>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</si>
  <si>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</si>
  <si>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</si>
  <si>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</si>
  <si>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</si>
  <si>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</si>
  <si>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</si>
  <si>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</si>
  <si>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</si>
  <si>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</si>
  <si>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</si>
  <si>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</si>
  <si>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</si>
  <si>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</si>
  <si>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</si>
  <si>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</si>
  <si>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</si>
  <si>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</si>
  <si>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</si>
  <si>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</si>
  <si>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</si>
  <si>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</si>
  <si>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</si>
  <si>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</si>
  <si>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</si>
  <si>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</si>
  <si>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</si>
  <si>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</si>
  <si>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</si>
  <si>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</si>
  <si>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</si>
  <si>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</si>
  <si>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</si>
  <si>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</si>
  <si>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</si>
  <si>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</si>
  <si>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</si>
  <si>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</si>
  <si>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</si>
  <si>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</si>
  <si>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</si>
  <si>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</si>
  <si>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</si>
  <si>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</si>
  <si>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</si>
  <si>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</si>
  <si>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</si>
  <si>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</si>
  <si>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</si>
  <si>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</si>
  <si>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</si>
  <si>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</si>
  <si>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</si>
  <si>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</si>
  <si>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</si>
  <si>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</si>
  <si>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</si>
  <si>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</si>
  <si>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</si>
  <si>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</si>
  <si>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</si>
  <si>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</si>
  <si>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</si>
  <si>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</si>
  <si>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</si>
  <si>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</si>
  <si>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</si>
  <si>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</si>
  <si>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</si>
  <si>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</si>
  <si>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</si>
  <si>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</si>
  <si>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</si>
  <si>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</si>
  <si>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</si>
  <si>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</si>
  <si>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</si>
  <si>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</si>
  <si>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</si>
  <si>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</si>
  <si>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</si>
  <si>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</si>
  <si>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</si>
  <si>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</si>
  <si>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</si>
  <si>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</si>
  <si>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</si>
  <si>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</si>
  <si>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</si>
  <si>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</si>
  <si>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</si>
  <si>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</si>
  <si>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</si>
  <si>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</si>
  <si>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</si>
  <si>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</si>
  <si>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</si>
  <si>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</si>
  <si>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</si>
  <si>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</si>
  <si>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</si>
  <si>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</si>
  <si>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</si>
  <si>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</si>
  <si>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</si>
  <si>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</si>
  <si>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</si>
  <si>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</si>
  <si>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</si>
  <si>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</si>
  <si>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</si>
  <si>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</si>
  <si>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</si>
  <si>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</si>
  <si>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</si>
  <si>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</si>
  <si>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</si>
  <si>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</si>
  <si>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</si>
  <si>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</si>
  <si>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</si>
  <si>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</si>
  <si>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</si>
  <si>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</si>
  <si>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</si>
  <si>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</si>
  <si>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</si>
  <si>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</si>
  <si>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</si>
  <si>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</si>
  <si>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</si>
  <si>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</si>
  <si>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</si>
  <si>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</si>
  <si>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</si>
  <si>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</si>
  <si>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</si>
  <si>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</si>
  <si>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</si>
  <si>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</si>
  <si>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</si>
  <si>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</si>
  <si>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</si>
  <si>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</si>
  <si>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</si>
  <si>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</si>
  <si>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</si>
  <si>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</si>
  <si>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</si>
  <si>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</si>
  <si>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</si>
  <si>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</si>
  <si>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</si>
  <si>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</si>
  <si>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</si>
  <si>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</si>
  <si>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</si>
  <si>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</si>
  <si>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</si>
  <si>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</si>
  <si>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</si>
  <si>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</si>
  <si>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</si>
  <si>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</si>
  <si>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</si>
  <si>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</si>
  <si>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</si>
  <si>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</si>
  <si>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</si>
  <si>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</si>
  <si>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</si>
  <si>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</si>
  <si>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</si>
  <si>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</si>
  <si>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</si>
  <si>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</si>
  <si>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</si>
  <si>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</si>
  <si>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</si>
  <si>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</si>
  <si>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</si>
  <si>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</si>
  <si>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</si>
  <si>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</si>
  <si>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</si>
  <si>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</si>
  <si>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</si>
  <si>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</si>
  <si>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</si>
  <si>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</si>
  <si>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</si>
  <si>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</si>
  <si>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</si>
  <si>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</si>
  <si>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</si>
  <si>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</si>
  <si>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</si>
  <si>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</si>
  <si>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</si>
  <si>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</si>
  <si>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</si>
  <si>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</si>
  <si>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</si>
  <si>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</si>
  <si>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</si>
  <si>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</si>
  <si>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</si>
  <si>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</si>
  <si>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</si>
  <si>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</si>
  <si>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</si>
  <si>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</si>
  <si>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</si>
  <si>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</si>
  <si>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</si>
  <si>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</si>
  <si>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</si>
  <si>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</si>
  <si>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</si>
  <si>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</si>
  <si>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</si>
  <si>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</si>
  <si>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</si>
  <si>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</si>
  <si>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</si>
  <si>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</si>
  <si>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</si>
  <si>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</si>
  <si>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</si>
  <si>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</si>
  <si>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</si>
  <si>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</si>
  <si>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</si>
  <si>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</si>
  <si>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</si>
  <si>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</si>
  <si>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</si>
  <si>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</si>
  <si>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</si>
  <si>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</si>
  <si>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</si>
  <si>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</si>
  <si>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</si>
  <si>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</si>
  <si>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</si>
  <si>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</si>
  <si>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</si>
  <si>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</si>
  <si>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</si>
  <si>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</si>
  <si>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</si>
  <si>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</si>
  <si>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</si>
  <si>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</si>
  <si>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</si>
  <si>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</si>
  <si>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</si>
  <si>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</si>
  <si>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</si>
  <si>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</si>
  <si>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</si>
  <si>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</si>
  <si>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</si>
  <si>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</si>
  <si>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</si>
  <si>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</si>
  <si>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</si>
  <si>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</si>
  <si>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</si>
  <si>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</si>
  <si>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</si>
  <si>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</si>
  <si>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</si>
  <si>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</si>
  <si>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</si>
  <si>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</si>
  <si>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</si>
  <si>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</si>
  <si>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</si>
  <si>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</si>
  <si>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</si>
  <si>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</si>
  <si>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</si>
  <si>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</si>
  <si>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</si>
  <si>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</si>
  <si>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</si>
  <si>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</si>
  <si>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</si>
  <si>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</si>
  <si>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</si>
  <si>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</si>
  <si>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</si>
  <si>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</si>
  <si>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</si>
  <si>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</si>
  <si>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</si>
  <si>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</si>
  <si>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</si>
  <si>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</si>
  <si>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</si>
  <si>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</si>
  <si>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</si>
  <si>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</si>
  <si>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</si>
  <si>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</si>
  <si>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</si>
  <si>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</si>
  <si>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</si>
  <si>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</si>
  <si>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</si>
  <si>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</si>
  <si>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</si>
  <si>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</si>
  <si>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</si>
  <si>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</si>
  <si>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</si>
  <si>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</si>
  <si>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</si>
  <si>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</si>
  <si>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</si>
  <si>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</si>
  <si>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</si>
  <si>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</si>
  <si>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</si>
  <si>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</si>
  <si>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</si>
  <si>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</si>
  <si>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</si>
  <si>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</si>
  <si>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</si>
  <si>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</si>
  <si>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</si>
  <si>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</si>
  <si>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</si>
  <si>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</si>
  <si>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</si>
  <si>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</si>
  <si>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</si>
  <si>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</si>
  <si>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</si>
  <si>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</si>
  <si>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</si>
  <si>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</si>
  <si>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</si>
  <si>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</si>
  <si>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</si>
  <si>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</si>
  <si>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</si>
  <si>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</si>
  <si>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</si>
  <si>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</si>
  <si>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</si>
  <si>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</si>
  <si>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</si>
  <si>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</si>
  <si>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</si>
  <si>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</si>
  <si>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</si>
  <si>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</si>
  <si>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</si>
  <si>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</si>
  <si>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</si>
  <si>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</si>
  <si>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</si>
  <si>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</si>
  <si>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</si>
  <si>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</si>
  <si>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</si>
  <si>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</si>
  <si>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</si>
  <si>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</si>
  <si>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</si>
  <si>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</si>
  <si>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</si>
  <si>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</si>
  <si>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</si>
  <si>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</si>
  <si>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</si>
  <si>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</si>
  <si>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</si>
  <si>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</si>
  <si>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</si>
  <si>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</si>
  <si>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</si>
  <si>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</si>
  <si>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</si>
  <si>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</si>
  <si>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</si>
  <si>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</si>
  <si>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</si>
  <si>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</si>
  <si>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</si>
  <si>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</si>
  <si>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</si>
  <si>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</si>
  <si>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</si>
  <si>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</si>
  <si>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</si>
  <si>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</si>
  <si>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</si>
  <si>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</si>
  <si>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</si>
  <si>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</si>
  <si>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</si>
  <si>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</si>
  <si>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</si>
  <si>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</si>
  <si>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</si>
  <si>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</si>
  <si>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</si>
  <si>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</si>
  <si>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</si>
  <si>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</si>
  <si>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</si>
  <si>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</si>
  <si>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</si>
  <si>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</si>
  <si>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</si>
  <si>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</si>
  <si>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</si>
  <si>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</si>
  <si>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</si>
  <si>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</si>
  <si>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</si>
  <si>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</si>
  <si>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</si>
  <si>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</si>
  <si>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</si>
  <si>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</si>
  <si>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</si>
  <si>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</si>
  <si>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</si>
  <si>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</si>
  <si>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</si>
  <si>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</si>
  <si>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</si>
  <si>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</si>
  <si>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</si>
  <si>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</si>
  <si>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</si>
  <si>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</si>
  <si>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</si>
  <si>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</si>
  <si>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</si>
  <si>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</si>
  <si>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</si>
  <si>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</si>
  <si>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</si>
  <si>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</si>
  <si>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</si>
  <si>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</si>
  <si>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</si>
  <si>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</si>
  <si>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</si>
  <si>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</si>
  <si>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</si>
  <si>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</si>
  <si>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</si>
  <si>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</si>
  <si>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</si>
  <si>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</si>
  <si>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</si>
  <si>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</si>
  <si>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</si>
  <si>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</si>
  <si>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</si>
  <si>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</si>
  <si>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</si>
  <si>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</si>
  <si>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</si>
  <si>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</si>
  <si>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</si>
  <si>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</si>
  <si>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</si>
  <si>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</si>
  <si>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</si>
  <si>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</si>
  <si>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</si>
  <si>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</si>
  <si>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</si>
  <si>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</si>
  <si>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</si>
  <si>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</si>
  <si>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</si>
  <si>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</si>
  <si>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</si>
  <si>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</si>
  <si>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</si>
  <si>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</si>
  <si>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</si>
  <si>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</si>
  <si>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</si>
  <si>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</si>
  <si>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</si>
  <si>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</si>
  <si>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</si>
  <si>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</si>
  <si>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</si>
  <si>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</si>
  <si>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</si>
  <si>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</si>
  <si>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</si>
  <si>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</si>
  <si>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</si>
  <si>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</si>
  <si>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</si>
  <si>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</si>
  <si>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</si>
  <si>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</si>
  <si>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</si>
  <si>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</si>
  <si>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</si>
  <si>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</si>
  <si>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</si>
  <si>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</si>
  <si>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</si>
  <si>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</si>
  <si>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</si>
  <si>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</si>
  <si>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</si>
  <si>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</si>
  <si>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</si>
  <si>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</si>
  <si>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</si>
  <si>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</si>
  <si>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</si>
  <si>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</si>
  <si>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</si>
  <si>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</si>
  <si>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</si>
  <si>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</si>
  <si>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</si>
  <si>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</si>
  <si>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</si>
  <si>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</si>
  <si>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</si>
  <si>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</si>
  <si>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</si>
  <si>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</si>
  <si>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</si>
  <si>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</si>
  <si>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</si>
  <si>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</si>
  <si>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</si>
  <si>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</si>
  <si>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</si>
  <si>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</si>
  <si>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</si>
  <si>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</si>
  <si>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</si>
  <si>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</si>
  <si>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</si>
  <si>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</si>
  <si>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</si>
  <si>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</si>
  <si>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</si>
  <si>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</si>
  <si>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</si>
  <si>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</si>
  <si>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</si>
  <si>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</si>
  <si>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</si>
  <si>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</si>
  <si>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</si>
  <si>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</si>
  <si>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</si>
  <si>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</si>
  <si>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</si>
  <si>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</si>
  <si>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</si>
  <si>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</si>
  <si>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</si>
  <si>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</si>
  <si>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</si>
  <si>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</si>
  <si>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</si>
  <si>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</si>
  <si>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</si>
  <si>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</si>
  <si>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</si>
  <si>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</si>
  <si>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</si>
  <si>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</si>
  <si>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</si>
  <si>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</si>
  <si>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</si>
  <si>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</si>
  <si>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</si>
  <si>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</si>
  <si>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</si>
  <si>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</si>
  <si>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</si>
  <si>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</si>
  <si>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</si>
  <si>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</si>
  <si>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</si>
  <si>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</si>
  <si>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</si>
  <si>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</si>
  <si>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</si>
  <si>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</si>
  <si>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</si>
  <si>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</si>
  <si>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</si>
  <si>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</si>
  <si>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</si>
  <si>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</si>
  <si>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</si>
  <si>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</si>
  <si>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</si>
  <si>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</si>
  <si>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</si>
  <si>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</si>
  <si>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</si>
  <si>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</si>
  <si>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</si>
  <si>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</si>
  <si>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</si>
  <si>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</si>
  <si>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</si>
  <si>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</si>
  <si>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</si>
  <si>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</si>
  <si>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</si>
  <si>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</si>
  <si>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</si>
  <si>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</si>
  <si>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</si>
  <si>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</si>
  <si>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</si>
  <si>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</si>
  <si>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</si>
  <si>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</si>
  <si>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</si>
  <si>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</si>
  <si>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</si>
  <si>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</si>
  <si>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</si>
  <si>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</si>
  <si>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</si>
  <si>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</si>
  <si>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</si>
  <si>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</si>
  <si>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</si>
  <si>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</si>
  <si>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</si>
  <si>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</si>
  <si>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</si>
  <si>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</si>
  <si>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</si>
  <si>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</si>
  <si>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</si>
  <si>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</si>
  <si>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</si>
  <si>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</si>
  <si>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</si>
  <si>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</si>
  <si>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</si>
  <si>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</si>
  <si>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</si>
  <si>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</si>
  <si>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</si>
  <si>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</si>
  <si>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</si>
  <si>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</si>
  <si>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</si>
  <si>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</si>
  <si>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</si>
  <si>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</si>
  <si>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</si>
  <si>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</si>
  <si>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</si>
  <si>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</si>
  <si>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</si>
  <si>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</si>
  <si>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</si>
  <si>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</si>
  <si>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</si>
  <si>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</si>
  <si>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</si>
  <si>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</si>
  <si>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</si>
  <si>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</si>
  <si>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</si>
  <si>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</si>
  <si>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</si>
  <si>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</si>
  <si>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</si>
  <si>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</si>
  <si>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</si>
  <si>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</si>
  <si>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</si>
  <si>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</si>
  <si>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</si>
  <si>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</si>
  <si>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</si>
  <si>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</si>
  <si>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</si>
  <si>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</si>
  <si>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</si>
  <si>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</si>
  <si>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</si>
  <si>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</si>
  <si>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</si>
  <si>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</si>
  <si>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</si>
  <si>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</si>
  <si>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</si>
  <si>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</si>
  <si>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</si>
  <si>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</si>
  <si>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</si>
  <si>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</si>
  <si>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</si>
  <si>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</si>
  <si>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</si>
  <si>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</si>
  <si>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</si>
  <si>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</si>
  <si>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</si>
  <si>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</si>
  <si>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</si>
  <si>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</si>
  <si>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</si>
  <si>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</si>
  <si>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</si>
  <si>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</si>
  <si>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</si>
  <si>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</si>
  <si>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</si>
  <si>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</si>
  <si>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</si>
  <si>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</si>
  <si>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</si>
  <si>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</si>
  <si>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</si>
  <si>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</si>
  <si>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</si>
  <si>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</si>
  <si>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</si>
  <si>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</si>
  <si>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</si>
  <si>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</si>
  <si>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</si>
  <si>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</si>
  <si>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</si>
  <si>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</si>
  <si>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</si>
  <si>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</si>
  <si>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</si>
  <si>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</si>
  <si>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</si>
  <si>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</si>
  <si>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</si>
  <si>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</si>
  <si>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</si>
  <si>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</si>
  <si>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</si>
  <si>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</si>
  <si>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</si>
  <si>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</si>
  <si>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</si>
  <si>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</si>
  <si>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</si>
  <si>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</si>
  <si>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</si>
  <si>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</si>
  <si>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</si>
  <si>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</si>
  <si>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</si>
  <si>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</si>
  <si>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</si>
  <si>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</si>
  <si>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</si>
  <si>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</si>
  <si>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</si>
  <si>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</si>
  <si>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</si>
  <si>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</si>
  <si>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</si>
  <si>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</si>
  <si>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</si>
  <si>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</si>
  <si>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</si>
  <si>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</si>
  <si>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</si>
  <si>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</si>
  <si>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</si>
  <si>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</si>
  <si>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</si>
  <si>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</si>
  <si>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</si>
  <si>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</si>
  <si>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</si>
  <si>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</si>
  <si>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</si>
  <si>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</si>
  <si>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</si>
  <si>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</si>
  <si>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</si>
  <si>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</si>
  <si>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</si>
  <si>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</si>
  <si>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</si>
  <si>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</si>
  <si>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</si>
  <si>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</si>
  <si>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</si>
  <si>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</si>
  <si>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</si>
  <si>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</si>
  <si>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</si>
  <si>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</si>
  <si>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</si>
  <si>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</si>
  <si>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</si>
  <si>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</si>
  <si>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</si>
  <si>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</si>
  <si>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</si>
  <si>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</si>
  <si>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</si>
  <si>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</si>
  <si>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</si>
  <si>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</si>
  <si>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</si>
  <si>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</si>
  <si>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</si>
  <si>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</si>
  <si>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</si>
  <si>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</si>
  <si>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</si>
  <si>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</si>
  <si>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</si>
  <si>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</si>
  <si>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</si>
  <si>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</si>
  <si>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</si>
  <si>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</si>
  <si>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</si>
  <si>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</si>
  <si>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</si>
  <si>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</si>
  <si>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</si>
  <si>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</si>
  <si>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</si>
  <si>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</si>
  <si>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</si>
  <si>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</si>
  <si>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</si>
  <si>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</si>
  <si>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</si>
  <si>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</si>
  <si>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</si>
  <si>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</si>
  <si>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</si>
  <si>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</si>
  <si>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</si>
  <si>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</si>
  <si>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</si>
  <si>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</si>
  <si>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</si>
  <si>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</si>
  <si>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</si>
  <si>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</si>
  <si>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</si>
  <si>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</si>
  <si>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</si>
  <si>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</si>
  <si>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</si>
  <si>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</si>
  <si>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</si>
  <si>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</si>
  <si>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</si>
  <si>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</si>
  <si>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</si>
  <si>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</si>
  <si>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</si>
  <si>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</si>
  <si>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</si>
  <si>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</si>
  <si>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</si>
  <si>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</si>
  <si>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</si>
  <si>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</si>
  <si>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</si>
  <si>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</si>
  <si>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</si>
  <si>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</si>
  <si>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</si>
  <si>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</si>
  <si>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</si>
  <si>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</si>
  <si>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</si>
  <si>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</si>
  <si>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</si>
  <si>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</si>
  <si>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</si>
  <si>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</si>
  <si>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</si>
  <si>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</si>
  <si>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</si>
  <si>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</si>
  <si>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</si>
  <si>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</si>
  <si>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</si>
  <si>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</si>
  <si>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</si>
  <si>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</si>
  <si>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</si>
  <si>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</si>
  <si>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</si>
  <si>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</si>
  <si>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</si>
  <si>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</si>
  <si>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</si>
  <si>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</si>
  <si>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</si>
  <si>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</si>
  <si>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</si>
  <si>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</si>
  <si>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</si>
  <si>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</si>
  <si>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</si>
  <si>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</si>
  <si>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</si>
  <si>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</si>
  <si>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</si>
  <si>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</si>
  <si>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</si>
  <si>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</si>
  <si>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</si>
  <si>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</si>
  <si>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</si>
  <si>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</si>
  <si>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</si>
  <si>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</si>
  <si>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</si>
  <si>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</si>
  <si>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</si>
  <si>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</si>
  <si>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</si>
  <si>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</si>
  <si>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</si>
  <si>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</si>
  <si>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</si>
  <si>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</si>
  <si>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</si>
  <si>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</si>
  <si>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</si>
  <si>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</si>
  <si>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</si>
  <si>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</si>
  <si>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</si>
  <si>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</si>
  <si>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</si>
  <si>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</si>
  <si>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</si>
  <si>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</si>
  <si>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</si>
  <si>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</si>
  <si>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</si>
  <si>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</si>
  <si>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</si>
  <si>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</si>
  <si>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</si>
  <si>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</si>
  <si>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</si>
  <si>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</si>
  <si>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</si>
  <si>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</si>
  <si>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</si>
  <si>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</si>
  <si>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</si>
  <si>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</si>
  <si>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</si>
  <si>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</si>
  <si>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</si>
  <si>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</si>
  <si>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</si>
  <si>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</si>
  <si>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</si>
  <si>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</si>
  <si>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</si>
  <si>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</si>
  <si>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</si>
  <si>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</si>
  <si>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</si>
  <si>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</si>
  <si>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</si>
  <si>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</si>
  <si>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</si>
  <si>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</si>
  <si>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</si>
  <si>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</si>
  <si>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</si>
  <si>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</si>
  <si>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</si>
  <si>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</si>
  <si>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</si>
  <si>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</si>
  <si>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</si>
  <si>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</si>
  <si>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</si>
  <si>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</si>
  <si>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</si>
  <si>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</si>
  <si>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</si>
  <si>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</si>
  <si>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</si>
  <si>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</si>
  <si>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</si>
  <si>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</si>
  <si>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</si>
  <si>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</si>
  <si>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</si>
  <si>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</si>
  <si>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</si>
  <si>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</si>
  <si>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</si>
  <si>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</si>
  <si>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</si>
  <si>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</si>
  <si>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</si>
  <si>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</si>
  <si>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</si>
  <si>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</si>
  <si>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</si>
  <si>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</si>
  <si>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</si>
  <si>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</si>
  <si>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</si>
  <si>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</si>
  <si>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</si>
  <si>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</si>
  <si>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</si>
  <si>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</si>
  <si>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</si>
  <si>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</si>
  <si>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</si>
  <si>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</si>
  <si>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</si>
  <si>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</si>
  <si>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</si>
  <si>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</si>
  <si>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</si>
  <si>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</si>
  <si>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</si>
  <si>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</si>
  <si>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</si>
  <si>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</si>
  <si>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</si>
  <si>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</si>
  <si>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</si>
  <si>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</si>
  <si>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</si>
  <si>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</si>
  <si>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</si>
  <si>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</si>
  <si>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</si>
  <si>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</si>
  <si>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</si>
  <si>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</si>
  <si>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</si>
  <si>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</si>
  <si>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</si>
  <si>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</si>
  <si>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</si>
  <si>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</si>
  <si>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</si>
  <si>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</si>
  <si>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</si>
  <si>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</si>
  <si>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</si>
  <si>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</si>
  <si>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</si>
  <si>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</si>
  <si>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</si>
  <si>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</si>
  <si>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</si>
  <si>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</si>
  <si>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</si>
  <si>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</si>
  <si>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</si>
  <si>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</si>
  <si>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</si>
  <si>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</si>
  <si>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</si>
  <si>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</si>
  <si>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</si>
  <si>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</si>
  <si>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</si>
  <si>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</si>
  <si>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</si>
  <si>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</si>
  <si>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</si>
  <si>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</si>
  <si>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</si>
  <si>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</si>
  <si>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</si>
  <si>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</si>
  <si>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</si>
  <si>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</si>
  <si>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</si>
  <si>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</si>
  <si>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</si>
  <si>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</si>
  <si>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</si>
  <si>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</si>
  <si>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</si>
  <si>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</si>
  <si>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</si>
  <si>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</si>
  <si>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</si>
  <si>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</si>
  <si>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</si>
  <si>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</si>
  <si>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</si>
  <si>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</si>
  <si>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</si>
  <si>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</si>
  <si>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</si>
  <si>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</si>
  <si>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</si>
  <si>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</si>
  <si>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</si>
  <si>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</si>
  <si>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</si>
  <si>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</si>
  <si>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</si>
  <si>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</si>
  <si>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</si>
  <si>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</si>
  <si>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</si>
  <si>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</si>
  <si>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</si>
  <si>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</si>
  <si>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</si>
  <si>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</si>
  <si>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</si>
  <si>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</si>
  <si>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</si>
  <si>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</si>
  <si>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</si>
  <si>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</si>
  <si>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</si>
  <si>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</si>
  <si>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</si>
  <si>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</si>
  <si>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</si>
  <si>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</si>
  <si>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</si>
  <si>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</si>
  <si>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</si>
  <si>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</si>
  <si>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</si>
  <si>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</si>
  <si>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</si>
  <si>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</si>
  <si>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</si>
  <si>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</si>
  <si>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</si>
  <si>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</si>
  <si>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</si>
  <si>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</si>
  <si>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</si>
  <si>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</si>
  <si>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</si>
  <si>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</si>
  <si>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</si>
  <si>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</si>
  <si>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</si>
  <si>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</si>
  <si>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</si>
  <si>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</si>
  <si>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</si>
  <si>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</si>
  <si>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</si>
  <si>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</si>
  <si>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</si>
  <si>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</si>
  <si>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</si>
  <si>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</si>
  <si>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</si>
  <si>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</si>
  <si>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</si>
  <si>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</si>
  <si>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</si>
  <si>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</si>
  <si>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</si>
  <si>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</si>
  <si>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</si>
  <si>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</si>
  <si>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</si>
  <si>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</si>
  <si>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</si>
  <si>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</si>
  <si>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</si>
  <si>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</si>
  <si>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</si>
  <si>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</si>
  <si>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</si>
  <si>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</si>
  <si>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</si>
  <si>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</si>
  <si>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</si>
  <si>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</si>
  <si>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</si>
  <si>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</si>
  <si>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</si>
  <si>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</si>
  <si>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</si>
  <si>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</si>
  <si>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</si>
  <si>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</si>
  <si>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</si>
  <si>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</si>
  <si>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</si>
  <si>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</si>
  <si>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</si>
  <si>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</si>
  <si>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</si>
  <si>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</si>
  <si>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</si>
  <si>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</si>
  <si>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</si>
  <si>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</si>
  <si>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</si>
  <si>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</si>
  <si>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</si>
  <si>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</si>
  <si>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</si>
  <si>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</si>
  <si>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</si>
  <si>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</si>
  <si>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</si>
  <si>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</si>
  <si>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</si>
  <si>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</si>
  <si>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</si>
  <si>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</si>
  <si>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</si>
  <si>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</si>
  <si>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</si>
  <si>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</si>
  <si>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</si>
  <si>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</si>
  <si>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</si>
  <si>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</si>
  <si>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</si>
  <si>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</si>
  <si>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</si>
  <si>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</si>
  <si>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</si>
  <si>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</si>
  <si>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</si>
  <si>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</si>
  <si>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</si>
  <si>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</si>
  <si>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</si>
  <si>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</si>
  <si>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</si>
  <si>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</si>
  <si>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</si>
  <si>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</si>
  <si>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</si>
  <si>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</si>
  <si>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</si>
  <si>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</si>
  <si>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</si>
  <si>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</si>
  <si>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</si>
  <si>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</si>
  <si>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</si>
  <si>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</si>
  <si>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</si>
  <si>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</si>
  <si>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</si>
  <si>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</si>
  <si>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</si>
  <si>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</si>
  <si>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</si>
  <si>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</si>
  <si>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</si>
  <si>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</si>
  <si>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</si>
  <si>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</si>
  <si>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</si>
  <si>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</si>
  <si>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</si>
  <si>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</si>
  <si>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</si>
  <si>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</si>
  <si>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</si>
  <si>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</si>
  <si>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</si>
  <si>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</si>
  <si>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</si>
  <si>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</si>
  <si>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</si>
  <si>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</si>
  <si>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</si>
  <si>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</si>
  <si>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</si>
  <si>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</si>
  <si>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</si>
  <si>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</si>
  <si>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</si>
  <si>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</si>
  <si>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</si>
  <si>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</si>
  <si>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</si>
  <si>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</si>
  <si>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</si>
  <si>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</si>
  <si>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</si>
  <si>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</si>
  <si>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</si>
  <si>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</si>
  <si>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</si>
  <si>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</si>
  <si>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</si>
  <si>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</si>
  <si>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</si>
  <si>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</si>
  <si>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</si>
  <si>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</si>
  <si>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</si>
  <si>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</si>
  <si>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</si>
  <si>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</si>
  <si>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</si>
  <si>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</si>
  <si>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</si>
  <si>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</si>
  <si>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</si>
  <si>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</si>
  <si>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</si>
  <si>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</si>
  <si>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</si>
  <si>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</si>
  <si>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</si>
  <si>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</si>
  <si>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</si>
  <si>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</si>
  <si>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</si>
  <si>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</si>
  <si>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</si>
  <si>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</si>
  <si>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</si>
  <si>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</si>
  <si>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</si>
  <si>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</si>
  <si>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</si>
  <si>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</si>
  <si>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</si>
  <si>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</si>
  <si>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</si>
  <si>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</si>
  <si>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</si>
  <si>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</si>
  <si>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</si>
  <si>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</si>
  <si>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</si>
  <si>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</si>
  <si>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</si>
  <si>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</si>
  <si>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</si>
  <si>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</si>
  <si>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</si>
  <si>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</si>
  <si>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</si>
  <si>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</si>
  <si>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</si>
  <si>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</si>
  <si>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</si>
  <si>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</si>
  <si>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</si>
  <si>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</si>
  <si>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</si>
  <si>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</si>
  <si>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</si>
  <si>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</si>
  <si>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</si>
  <si>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</si>
  <si>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</si>
  <si>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</si>
  <si>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</si>
  <si>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</si>
  <si>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</si>
  <si>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</si>
  <si>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</si>
  <si>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</si>
  <si>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</si>
  <si>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</si>
  <si>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</si>
  <si>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</si>
  <si>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</si>
  <si>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</si>
  <si>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</si>
  <si>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</si>
  <si>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</si>
  <si>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</si>
  <si>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</si>
  <si>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</si>
  <si>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</si>
  <si>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</si>
  <si>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</si>
  <si>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</si>
  <si>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</si>
  <si>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</si>
  <si>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</si>
  <si>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</si>
  <si>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</si>
  <si>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</si>
  <si>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</si>
  <si>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</si>
  <si>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</si>
  <si>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</si>
  <si>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</si>
  <si>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</si>
  <si>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</si>
  <si>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</si>
  <si>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</si>
  <si>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</si>
  <si>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</si>
  <si>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</si>
  <si>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</si>
  <si>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</si>
  <si>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</si>
  <si>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</si>
  <si>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</si>
  <si>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</si>
  <si>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</si>
  <si>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</si>
  <si>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</si>
  <si>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</si>
  <si>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</si>
  <si>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</si>
  <si>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</si>
  <si>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</si>
  <si>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</si>
  <si>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</si>
  <si>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</si>
  <si>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</si>
  <si>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</si>
  <si>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</si>
  <si>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</si>
  <si>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</si>
  <si>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</si>
  <si>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</si>
  <si>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</si>
  <si>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</si>
  <si>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</si>
  <si>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</si>
  <si>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</si>
  <si>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</si>
  <si>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</si>
  <si>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</si>
  <si>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</si>
  <si>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</si>
  <si>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</si>
  <si>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</si>
  <si>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</si>
  <si>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</si>
  <si>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</si>
  <si>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</si>
  <si>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</si>
  <si>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</si>
  <si>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</si>
  <si>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</si>
  <si>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</si>
  <si>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</si>
  <si>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</si>
  <si>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</si>
  <si>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</si>
  <si>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</si>
  <si>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</si>
  <si>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</si>
  <si>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</si>
  <si>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</si>
  <si>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</si>
  <si>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</si>
  <si>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</si>
  <si>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</si>
  <si>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</si>
  <si>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</si>
  <si>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</si>
  <si>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</si>
  <si>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</si>
  <si>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</si>
  <si>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</si>
  <si>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</si>
  <si>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</si>
  <si>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</si>
  <si>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</si>
  <si>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</si>
  <si>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</si>
  <si>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</si>
  <si>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</si>
  <si>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</si>
  <si>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</si>
  <si>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</si>
  <si>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</si>
  <si>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</si>
  <si>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</si>
  <si>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</si>
  <si>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</si>
  <si>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</si>
  <si>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</si>
  <si>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</si>
  <si>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</si>
  <si>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</si>
  <si>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</si>
  <si>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</si>
  <si>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</si>
  <si>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</si>
  <si>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</si>
  <si>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</si>
  <si>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</si>
  <si>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</si>
  <si>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</si>
  <si>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</si>
  <si>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</si>
  <si>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</si>
  <si>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</si>
  <si>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</si>
  <si>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</si>
  <si>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</si>
  <si>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</si>
  <si>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</si>
  <si>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</si>
  <si>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</si>
  <si>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</si>
  <si>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</si>
  <si>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</si>
  <si>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</si>
  <si>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</si>
  <si>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</si>
  <si>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</si>
  <si>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</si>
  <si>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</si>
  <si>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</si>
  <si>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</si>
  <si>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</si>
  <si>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</si>
  <si>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</si>
  <si>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</si>
  <si>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</si>
  <si>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</si>
  <si>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</si>
  <si>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</si>
  <si>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</si>
  <si>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</si>
  <si>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</si>
  <si>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</si>
  <si>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</si>
  <si>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</si>
  <si>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</si>
  <si>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</si>
  <si>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</si>
  <si>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</si>
  <si>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</si>
  <si>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</si>
  <si>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</si>
  <si>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</si>
  <si>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</si>
  <si>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</si>
  <si>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</si>
  <si>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</si>
  <si>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</si>
  <si>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</si>
  <si>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</si>
  <si>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</si>
  <si>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</si>
  <si>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</si>
  <si>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</si>
  <si>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</si>
  <si>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</si>
  <si>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</si>
  <si>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</si>
  <si>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</si>
  <si>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</si>
  <si>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</si>
  <si>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</si>
  <si>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</si>
  <si>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</si>
  <si>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</si>
  <si>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</si>
  <si>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</si>
  <si>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</si>
  <si>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</si>
  <si>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</si>
  <si>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</si>
  <si>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</si>
  <si>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</si>
  <si>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</si>
  <si>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</si>
  <si>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</si>
  <si>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</si>
  <si>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</si>
  <si>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</si>
  <si>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</si>
  <si>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</si>
  <si>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</si>
  <si>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</si>
  <si>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</si>
  <si>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</si>
  <si>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</si>
  <si>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</si>
  <si>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</si>
  <si>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</si>
  <si>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</si>
  <si>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</si>
  <si>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</si>
  <si>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</si>
  <si>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</si>
  <si>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</si>
  <si>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</si>
  <si>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</si>
  <si>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</si>
  <si>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</si>
  <si>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</si>
  <si>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</si>
  <si>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</si>
  <si>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</si>
  <si>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</si>
  <si>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</si>
  <si>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</si>
  <si>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</si>
  <si>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</si>
  <si>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</si>
  <si>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</si>
  <si>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</si>
  <si>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</si>
  <si>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</si>
  <si>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</si>
  <si>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</si>
  <si>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</si>
  <si>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</si>
  <si>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</si>
  <si>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</si>
  <si>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</si>
  <si>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</si>
  <si>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</si>
  <si>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</si>
  <si>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</si>
  <si>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</si>
  <si>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</si>
  <si>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</si>
  <si>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</si>
  <si>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</si>
  <si>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</si>
  <si>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</si>
  <si>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</si>
  <si>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</si>
  <si>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</si>
  <si>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</si>
  <si>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</si>
  <si>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</si>
  <si>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</si>
  <si>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</si>
  <si>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</si>
  <si>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</si>
  <si>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</si>
  <si>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</si>
  <si>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</si>
  <si>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</si>
  <si>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</si>
  <si>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</si>
  <si>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</si>
  <si>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</si>
  <si>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</si>
  <si>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</si>
  <si>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</si>
  <si>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</si>
  <si>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</si>
  <si>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</si>
  <si>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</si>
  <si>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</si>
  <si>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</si>
  <si>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</si>
  <si>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</si>
  <si>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</si>
  <si>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</si>
  <si>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</si>
  <si>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</si>
  <si>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</si>
  <si>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</si>
  <si>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</si>
  <si>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</si>
  <si>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</si>
  <si>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</si>
  <si>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</si>
  <si>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</si>
  <si>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</si>
  <si>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</si>
  <si>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</si>
  <si>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</si>
  <si>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</si>
  <si>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</si>
  <si>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</si>
  <si>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</si>
  <si>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</si>
  <si>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</si>
  <si>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</si>
  <si>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</si>
  <si>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</si>
  <si>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</si>
  <si>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</si>
  <si>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</si>
  <si>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</si>
  <si>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</si>
  <si>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</si>
  <si>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</si>
  <si>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</si>
  <si>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</si>
  <si>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</si>
  <si>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</si>
  <si>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</si>
  <si>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</si>
  <si>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</si>
  <si>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</si>
  <si>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</si>
  <si>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</si>
  <si>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</si>
  <si>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</si>
  <si>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</si>
  <si>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</si>
  <si>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</si>
  <si>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</si>
  <si>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</si>
  <si>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</si>
  <si>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</si>
  <si>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</si>
  <si>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</si>
  <si>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</si>
  <si>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</si>
  <si>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</si>
  <si>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</si>
  <si>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</si>
  <si>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</si>
  <si>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</si>
  <si>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</si>
  <si>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</si>
  <si>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</si>
  <si>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</si>
  <si>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</si>
  <si>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</si>
  <si>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</si>
  <si>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</si>
  <si>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</si>
  <si>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</si>
  <si>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</si>
  <si>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</si>
  <si>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</si>
  <si>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</si>
  <si>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</si>
  <si>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</si>
  <si>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</si>
  <si>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</si>
  <si>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</si>
  <si>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</si>
  <si>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</si>
  <si>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</si>
  <si>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</si>
  <si>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</si>
  <si>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</si>
  <si>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</si>
  <si>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</si>
  <si>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</si>
  <si>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</si>
  <si>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</si>
  <si>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</si>
  <si>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</si>
  <si>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</si>
  <si>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</si>
  <si>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</si>
  <si>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</si>
  <si>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</si>
  <si>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</si>
  <si>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</si>
  <si>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</si>
  <si>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</si>
  <si>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</si>
  <si>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</si>
  <si>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</si>
  <si>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</si>
  <si>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</si>
  <si>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</si>
  <si>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</si>
  <si>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</si>
  <si>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</si>
  <si>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</si>
  <si>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</si>
  <si>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</si>
  <si>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</si>
  <si>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</si>
  <si>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</si>
  <si>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</si>
  <si>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</si>
  <si>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</si>
  <si>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</si>
  <si>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</si>
  <si>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</si>
  <si>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</si>
  <si>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</si>
  <si>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</si>
  <si>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</si>
  <si>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</si>
  <si>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</si>
  <si>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</si>
  <si>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</si>
  <si>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</si>
  <si>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</si>
  <si>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</si>
  <si>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</si>
  <si>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</si>
  <si>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</si>
  <si>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</si>
  <si>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</si>
  <si>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</si>
  <si>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</si>
  <si>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</si>
  <si>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</si>
  <si>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</si>
  <si>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</si>
  <si>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</si>
  <si>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</si>
  <si>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</si>
  <si>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</si>
  <si>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</si>
  <si>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</si>
  <si>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</si>
  <si>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</si>
  <si>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</si>
  <si>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</si>
  <si>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</si>
  <si>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</si>
  <si>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</si>
  <si>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</si>
  <si>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</si>
  <si>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</si>
  <si>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</si>
  <si>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</si>
  <si>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</si>
  <si>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</si>
  <si>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</si>
  <si>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</si>
  <si>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</si>
  <si>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</si>
  <si>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</si>
  <si>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</si>
  <si>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</si>
  <si>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</si>
  <si>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</si>
  <si>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</si>
  <si>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</si>
  <si>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</si>
  <si>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</si>
  <si>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</si>
  <si>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</si>
  <si>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</si>
  <si>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</si>
  <si>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</si>
  <si>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</si>
  <si>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</si>
  <si>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</si>
  <si>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</si>
  <si>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</si>
  <si>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</si>
  <si>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</si>
  <si>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</si>
  <si>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</si>
  <si>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</si>
  <si>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</si>
  <si>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</si>
  <si>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</si>
  <si>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</si>
  <si>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</si>
  <si>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</si>
  <si>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</si>
  <si>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</si>
  <si>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</si>
  <si>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</si>
  <si>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</si>
  <si>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</si>
  <si>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</si>
  <si>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</si>
  <si>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</si>
  <si>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</si>
  <si>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</si>
  <si>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</si>
  <si>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</si>
  <si>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</si>
  <si>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</si>
  <si>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</si>
  <si>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</si>
  <si>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</si>
  <si>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</si>
  <si>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</si>
  <si>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</si>
  <si>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</si>
  <si>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</si>
  <si>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</si>
  <si>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</si>
  <si>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</si>
  <si>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</si>
  <si>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</si>
  <si>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</si>
  <si>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</si>
  <si>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</si>
  <si>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</si>
  <si>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</si>
  <si>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</si>
  <si>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</si>
  <si>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</si>
  <si>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</si>
  <si>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</si>
  <si>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</si>
  <si>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</si>
  <si>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</si>
  <si>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</si>
  <si>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</si>
  <si>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</si>
  <si>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</si>
  <si>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</si>
  <si>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</si>
  <si>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</si>
  <si>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</si>
  <si>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</si>
  <si>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</si>
  <si>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</si>
  <si>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</si>
  <si>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</si>
  <si>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</si>
  <si>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</si>
  <si>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</si>
  <si>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</si>
  <si>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</si>
  <si>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</si>
  <si>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</si>
  <si>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</si>
  <si>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</si>
  <si>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</si>
  <si>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</si>
  <si>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</si>
  <si>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</si>
  <si>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</si>
  <si>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</si>
  <si>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</si>
  <si>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</si>
  <si>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</si>
  <si>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</si>
  <si>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</si>
  <si>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</si>
  <si>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</si>
  <si>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</si>
  <si>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</si>
  <si>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</si>
  <si>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</si>
  <si>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</si>
  <si>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</si>
  <si>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</si>
  <si>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</si>
  <si>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</si>
  <si>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</si>
  <si>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</si>
  <si>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</si>
  <si>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</si>
  <si>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</si>
  <si>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</si>
  <si>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</si>
  <si>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</si>
  <si>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</si>
  <si>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</si>
  <si>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</si>
  <si>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</si>
  <si>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</si>
  <si>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</si>
  <si>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</si>
  <si>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</si>
  <si>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</si>
  <si>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</si>
  <si>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</si>
  <si>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</si>
  <si>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</si>
  <si>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</si>
  <si>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</si>
  <si>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</si>
  <si>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</si>
  <si>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</si>
  <si>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</si>
  <si>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</si>
  <si>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</si>
  <si>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</si>
  <si>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</si>
  <si>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</si>
  <si>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</si>
  <si>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</si>
  <si>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</si>
  <si>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</si>
  <si>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</si>
  <si>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</si>
  <si>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</si>
  <si>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</si>
  <si>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</si>
  <si>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</si>
  <si>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</si>
  <si>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</si>
  <si>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</si>
  <si>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</si>
  <si>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</si>
  <si>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</si>
  <si>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</si>
  <si>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</si>
  <si>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</si>
  <si>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</si>
  <si>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</si>
  <si>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</si>
  <si>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</si>
  <si>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</si>
  <si>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</si>
  <si>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</si>
  <si>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</si>
  <si>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</si>
  <si>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</si>
  <si>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</si>
  <si>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</si>
  <si>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</si>
  <si>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</si>
  <si>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</si>
  <si>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</si>
  <si>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</si>
  <si>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</si>
  <si>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</si>
  <si>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</si>
  <si>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</si>
  <si>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</si>
  <si>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</si>
  <si>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</si>
  <si>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</si>
  <si>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</si>
  <si>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</si>
  <si>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</si>
  <si>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</si>
  <si>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</si>
  <si>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</si>
  <si>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</si>
  <si>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</si>
  <si>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</si>
  <si>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</si>
  <si>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</si>
  <si>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</si>
  <si>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</si>
  <si>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</si>
  <si>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</si>
  <si>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</si>
  <si>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</si>
  <si>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</si>
  <si>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</si>
  <si>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</si>
  <si>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</si>
  <si>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</si>
  <si>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</si>
  <si>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</si>
  <si>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</si>
  <si>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</si>
  <si>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</si>
  <si>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</si>
  <si>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</si>
  <si>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</si>
  <si>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</si>
  <si>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</si>
  <si>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</si>
  <si>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</si>
  <si>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</si>
  <si>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</si>
  <si>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</si>
  <si>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</si>
  <si>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</si>
  <si>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</si>
  <si>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</si>
  <si>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</si>
  <si>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</si>
  <si>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</si>
  <si>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</si>
  <si>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</si>
  <si>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</si>
  <si>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</si>
  <si>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</si>
  <si>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</si>
  <si>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</si>
  <si>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</si>
  <si>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</si>
  <si>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</si>
  <si>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</si>
  <si>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</si>
  <si>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</si>
  <si>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</si>
  <si>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</si>
  <si>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</si>
  <si>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</si>
  <si>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</si>
  <si>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</si>
  <si>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</si>
  <si>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</si>
  <si>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</si>
  <si>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</si>
  <si>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</si>
  <si>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</si>
  <si>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</si>
  <si>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</si>
  <si>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</si>
  <si>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</si>
  <si>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</si>
  <si>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</si>
  <si>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</si>
  <si>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</si>
  <si>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</si>
  <si>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</si>
  <si>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</si>
  <si>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</si>
  <si>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</si>
  <si>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</si>
  <si>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</si>
  <si>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</si>
  <si>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</si>
  <si>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</si>
  <si>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</si>
  <si>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</si>
  <si>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</si>
  <si>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</si>
  <si>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</si>
  <si>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</si>
  <si>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</si>
  <si>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</si>
  <si>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</si>
  <si>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</si>
  <si>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</si>
  <si>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</si>
  <si>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</si>
  <si>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</si>
  <si>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</si>
  <si>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</si>
  <si>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</si>
  <si>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</si>
  <si>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</si>
  <si>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</si>
  <si>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</si>
  <si>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</si>
  <si>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</si>
  <si>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</si>
  <si>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</si>
  <si>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</si>
  <si>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</si>
  <si>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</si>
  <si>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</si>
  <si>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</si>
  <si>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</si>
  <si>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</si>
  <si>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</si>
  <si>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</si>
  <si>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</si>
  <si>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</si>
  <si>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</si>
  <si>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</si>
  <si>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</si>
  <si>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</si>
  <si>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</si>
  <si>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</si>
  <si>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</si>
  <si>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</si>
  <si>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</si>
  <si>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</si>
  <si>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</si>
  <si>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</si>
  <si>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</si>
  <si>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</si>
  <si>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</si>
  <si>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</si>
  <si>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</si>
  <si>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</si>
  <si>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</si>
  <si>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</si>
  <si>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</si>
  <si>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</si>
  <si>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</si>
  <si>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</si>
  <si>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</si>
  <si>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</si>
  <si>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</si>
  <si>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</si>
  <si>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</si>
  <si>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</si>
  <si>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</si>
  <si>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</si>
  <si>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</si>
  <si>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</si>
  <si>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</si>
  <si>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</si>
  <si>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</si>
  <si>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</si>
  <si>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</si>
  <si>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</si>
  <si>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</si>
  <si>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</si>
  <si>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</si>
  <si>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</si>
  <si>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</si>
  <si>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</si>
  <si>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</si>
  <si>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</si>
  <si>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</si>
  <si>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</si>
  <si>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</si>
  <si>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</si>
  <si>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</si>
  <si>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</si>
  <si>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</si>
  <si>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</si>
  <si>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</si>
  <si>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</si>
  <si>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</si>
  <si>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</si>
  <si>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</si>
  <si>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</si>
  <si>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</si>
  <si>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</si>
  <si>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</si>
  <si>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</si>
  <si>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</si>
  <si>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</si>
  <si>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</si>
  <si>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</si>
  <si>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</si>
  <si>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</si>
  <si>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</si>
  <si>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</si>
  <si>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</si>
  <si>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</si>
  <si>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</si>
  <si>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</si>
  <si>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</si>
  <si>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</si>
  <si>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</si>
  <si>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</si>
  <si>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</si>
  <si>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</si>
  <si>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</si>
  <si>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</si>
  <si>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</si>
  <si>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</si>
  <si>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</si>
  <si>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</si>
  <si>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</si>
  <si>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</si>
  <si>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</si>
  <si>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</si>
  <si>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</si>
  <si>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</si>
  <si>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</si>
  <si>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</si>
  <si>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</si>
  <si>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</si>
  <si>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</si>
  <si>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</si>
  <si>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</si>
  <si>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</si>
  <si>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</si>
  <si>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</si>
  <si>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</si>
  <si>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</si>
  <si>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</si>
  <si>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</si>
  <si>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</si>
  <si>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</si>
  <si>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</si>
  <si>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</si>
  <si>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</si>
  <si>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</si>
  <si>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</si>
  <si>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</si>
  <si>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</si>
  <si>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</si>
  <si>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</si>
  <si>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</si>
  <si>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</si>
  <si>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</si>
  <si>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</si>
  <si>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</si>
  <si>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</si>
  <si>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</si>
  <si>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</si>
  <si>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</si>
  <si>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</si>
  <si>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</si>
  <si>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</si>
  <si>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</si>
  <si>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</si>
  <si>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</si>
  <si>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</si>
  <si>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</si>
  <si>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</si>
  <si>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</si>
  <si>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</si>
  <si>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</si>
  <si>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</si>
  <si>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</si>
  <si>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</si>
  <si>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</si>
  <si>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</si>
  <si>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</si>
  <si>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</si>
  <si>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</si>
  <si>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</si>
  <si>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</si>
  <si>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</si>
  <si>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</si>
  <si>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</si>
  <si>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</si>
  <si>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</si>
  <si>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</si>
  <si>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</si>
  <si>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</si>
  <si>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</si>
  <si>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</si>
  <si>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</si>
  <si>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</si>
  <si>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</si>
  <si>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</si>
  <si>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</si>
  <si>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</si>
  <si>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</si>
  <si>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</si>
  <si>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</si>
  <si>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</si>
  <si>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</si>
  <si>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</si>
  <si>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</si>
  <si>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</si>
  <si>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</si>
  <si>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</si>
  <si>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</si>
  <si>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</si>
  <si>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</si>
  <si>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</si>
  <si>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</si>
  <si>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</si>
  <si>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</si>
  <si>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</si>
  <si>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</si>
  <si>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</si>
  <si>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</si>
  <si>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</si>
  <si>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</si>
  <si>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</si>
  <si>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</si>
  <si>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</si>
  <si>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</si>
  <si>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</si>
  <si>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</si>
  <si>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</si>
  <si>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</si>
  <si>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</si>
  <si>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</si>
  <si>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</si>
  <si>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</si>
  <si>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</si>
  <si>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</si>
  <si>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</si>
  <si>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</si>
  <si>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</si>
  <si>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</si>
  <si>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</si>
  <si>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</si>
  <si>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</si>
  <si>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</si>
  <si>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</si>
  <si>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</si>
  <si>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</si>
  <si>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</si>
  <si>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</si>
  <si>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</si>
  <si>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</si>
  <si>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</si>
  <si>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</si>
  <si>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</si>
  <si>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</si>
  <si>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</si>
  <si>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</si>
  <si>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</si>
  <si>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</si>
  <si>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</si>
  <si>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</si>
  <si>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</si>
  <si>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</si>
  <si>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</si>
  <si>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</si>
  <si>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</si>
  <si>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</si>
  <si>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</si>
  <si>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</si>
  <si>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</si>
  <si>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</si>
  <si>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</si>
  <si>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</si>
  <si>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</si>
  <si>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</si>
  <si>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</si>
  <si>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</si>
  <si>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</si>
  <si>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</si>
  <si>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</si>
  <si>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</si>
  <si>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</si>
  <si>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</si>
  <si>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</si>
  <si>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</si>
  <si>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</si>
  <si>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</si>
  <si>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</si>
  <si>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</si>
  <si>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</si>
  <si>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</si>
  <si>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</si>
  <si>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</si>
  <si>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</si>
  <si>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</si>
  <si>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</si>
  <si>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</si>
  <si>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</si>
  <si>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</si>
  <si>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</si>
  <si>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</si>
  <si>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</si>
  <si>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</si>
  <si>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</si>
  <si>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</si>
  <si>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</si>
  <si>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</si>
  <si>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</si>
  <si>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</si>
  <si>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</si>
  <si>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</si>
  <si>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</si>
  <si>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</si>
  <si>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</si>
  <si>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</si>
  <si>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</si>
  <si>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</si>
  <si>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</si>
  <si>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</si>
  <si>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</si>
  <si>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</si>
  <si>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</si>
  <si>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</si>
  <si>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</si>
  <si>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</si>
  <si>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</si>
  <si>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</si>
  <si>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</si>
  <si>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</si>
  <si>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</si>
  <si>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</si>
  <si>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</si>
  <si>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</si>
  <si>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</si>
  <si>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</si>
  <si>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</si>
  <si>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</si>
  <si>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</si>
  <si>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</si>
  <si>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</si>
  <si>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</si>
  <si>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</si>
  <si>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</si>
  <si>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</si>
  <si>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</si>
  <si>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</si>
  <si>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</si>
  <si>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</si>
  <si>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</si>
  <si>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</si>
  <si>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</si>
  <si>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</si>
  <si>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</si>
  <si>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</si>
  <si>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</si>
  <si>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</si>
  <si>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</si>
  <si>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</si>
  <si>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</si>
  <si>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</si>
  <si>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</si>
  <si>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</si>
  <si>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</si>
  <si>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</si>
  <si>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</si>
  <si>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</si>
  <si>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</si>
  <si>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</si>
  <si>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</si>
  <si>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</si>
  <si>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</si>
  <si>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</si>
  <si>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</si>
  <si>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</si>
  <si>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</si>
  <si>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</si>
  <si>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</si>
  <si>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</si>
  <si>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</si>
  <si>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</si>
  <si>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</si>
  <si>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</si>
  <si>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</si>
  <si>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</si>
  <si>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</si>
  <si>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</si>
  <si>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</si>
  <si>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</si>
  <si>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</si>
  <si>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</si>
  <si>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</si>
  <si>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</si>
  <si>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</si>
  <si>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</si>
  <si>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</si>
  <si>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</si>
  <si>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</si>
  <si>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</si>
  <si>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</si>
  <si>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</si>
  <si>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</si>
  <si>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</si>
  <si>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</si>
  <si>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</si>
  <si>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</si>
  <si>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</si>
  <si>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</si>
  <si>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</si>
  <si>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</si>
  <si>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</si>
  <si>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</si>
  <si>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</si>
  <si>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</si>
  <si>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</si>
  <si>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</si>
  <si>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</si>
  <si>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</si>
  <si>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</si>
  <si>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</si>
  <si>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</si>
  <si>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</si>
  <si>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</si>
  <si>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</si>
  <si>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</si>
  <si>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</si>
  <si>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</si>
  <si>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</si>
  <si>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</si>
  <si>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</si>
  <si>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</si>
  <si>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</si>
  <si>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</si>
  <si>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</si>
  <si>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</si>
  <si>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</si>
  <si>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</si>
  <si>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</si>
  <si>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</si>
  <si>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</si>
  <si>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</si>
  <si>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</si>
  <si>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</si>
  <si>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</si>
  <si>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</si>
  <si>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</si>
  <si>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</si>
  <si>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</si>
  <si>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</si>
  <si>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</si>
  <si>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</si>
  <si>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</si>
  <si>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</si>
  <si>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</si>
  <si>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</si>
  <si>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</si>
  <si>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</si>
  <si>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</si>
  <si>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</si>
  <si>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</si>
  <si>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</si>
  <si>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</si>
  <si>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</si>
  <si>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</si>
  <si>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</si>
  <si>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</si>
  <si>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</si>
  <si>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</si>
  <si>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</si>
  <si>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</si>
  <si>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</si>
  <si>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</si>
  <si>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</si>
  <si>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</si>
  <si>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</si>
  <si>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</si>
  <si>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</si>
  <si>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</si>
  <si>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</si>
  <si>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</si>
  <si>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</si>
  <si>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</si>
  <si>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</si>
  <si>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</si>
  <si>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</si>
  <si>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</si>
  <si>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</si>
  <si>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</si>
  <si>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</si>
  <si>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</si>
  <si>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</si>
  <si>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</si>
  <si>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</si>
  <si>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</si>
  <si>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</si>
  <si>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</si>
  <si>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</si>
  <si>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</si>
  <si>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</si>
  <si>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</si>
  <si>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</si>
  <si>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</si>
  <si>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</si>
  <si>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</si>
  <si>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</si>
  <si>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</si>
  <si>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</si>
  <si>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</si>
  <si>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</si>
  <si>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</si>
  <si>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</si>
  <si>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</si>
  <si>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</si>
  <si>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</si>
  <si>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</si>
  <si>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</si>
  <si>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</si>
  <si>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</si>
  <si>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</si>
  <si>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</si>
  <si>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</si>
  <si>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</si>
  <si>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</si>
  <si>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</si>
  <si>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</si>
  <si>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</si>
  <si>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</si>
  <si>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</si>
  <si>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</si>
  <si>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</si>
  <si>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</si>
  <si>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</si>
  <si>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</si>
  <si>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</si>
  <si>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</si>
  <si>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</si>
  <si>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</si>
  <si>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</si>
  <si>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</si>
  <si>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</si>
  <si>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</si>
  <si>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</si>
  <si>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</si>
  <si>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</si>
  <si>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</si>
  <si>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</si>
  <si>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</si>
  <si>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</si>
  <si>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</si>
  <si>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</si>
  <si>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</si>
  <si>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</si>
  <si>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</si>
  <si>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</si>
  <si>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</si>
  <si>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</si>
  <si>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</si>
  <si>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</si>
  <si>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</si>
  <si>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</si>
  <si>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</si>
  <si>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</si>
  <si>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</si>
  <si>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</si>
  <si>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</si>
  <si>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</si>
  <si>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</si>
  <si>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</si>
  <si>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</si>
  <si>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</si>
  <si>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</si>
  <si>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</si>
  <si>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</si>
  <si>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</si>
  <si>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</si>
  <si>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</si>
  <si>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</si>
  <si>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</si>
  <si>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</si>
  <si>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</si>
  <si>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</si>
  <si>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</si>
  <si>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</si>
  <si>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</si>
  <si>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</si>
  <si>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</si>
  <si>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</si>
  <si>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</si>
  <si>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</si>
  <si>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</si>
  <si>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</si>
  <si>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</si>
  <si>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</si>
  <si>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</si>
  <si>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</si>
  <si>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</si>
  <si>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</si>
  <si>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</si>
  <si>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</si>
  <si>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</si>
  <si>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</si>
  <si>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</si>
  <si>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</si>
  <si>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</si>
  <si>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</si>
  <si>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</si>
  <si>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</si>
  <si>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</si>
  <si>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</si>
  <si>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</si>
  <si>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</si>
  <si>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</si>
  <si>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</si>
  <si>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</si>
  <si>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</si>
  <si>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</si>
  <si>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</si>
  <si>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</si>
  <si>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</si>
  <si>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</si>
  <si>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</si>
  <si>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</si>
  <si>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</si>
  <si>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</si>
  <si>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</si>
  <si>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</si>
  <si>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</si>
  <si>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</si>
  <si>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</si>
  <si>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</si>
  <si>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</si>
  <si>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</si>
  <si>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</si>
  <si>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</si>
  <si>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</si>
  <si>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</si>
  <si>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</si>
  <si>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</si>
  <si>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</si>
  <si>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</si>
  <si>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</si>
  <si>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</si>
  <si>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</si>
  <si>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</si>
  <si>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</si>
  <si>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</si>
  <si>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</si>
  <si>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</si>
  <si>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</si>
  <si>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</si>
  <si>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</si>
  <si>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</si>
  <si>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</si>
  <si>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</si>
  <si>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</si>
  <si>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</si>
  <si>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</si>
  <si>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</si>
  <si>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</si>
  <si>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</si>
  <si>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</si>
  <si>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</si>
  <si>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</si>
  <si>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</si>
  <si>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</si>
  <si>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</si>
  <si>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</si>
  <si>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</si>
  <si>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</si>
  <si>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</si>
  <si>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</si>
  <si>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</si>
  <si>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</si>
  <si>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</si>
  <si>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</si>
  <si>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</si>
  <si>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</si>
  <si>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</si>
  <si>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</si>
  <si>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</si>
  <si>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</si>
  <si>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</si>
  <si>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</si>
  <si>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</si>
  <si>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</si>
  <si>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</si>
  <si>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</si>
  <si>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</si>
  <si>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</si>
  <si>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</si>
  <si>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</si>
  <si>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</si>
  <si>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</si>
  <si>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</si>
  <si>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</si>
  <si>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</si>
  <si>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</si>
  <si>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</si>
  <si>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</si>
  <si>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</si>
  <si>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</si>
  <si>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</si>
  <si>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</si>
  <si>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</si>
  <si>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</si>
  <si>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</si>
  <si>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</si>
  <si>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</si>
  <si>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</si>
  <si>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</si>
  <si>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</si>
  <si>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</si>
  <si>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</si>
  <si>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</si>
  <si>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</si>
  <si>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</si>
  <si>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</si>
  <si>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</si>
  <si>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</si>
  <si>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</si>
  <si>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</si>
  <si>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</si>
  <si>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</si>
  <si>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</si>
  <si>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</si>
  <si>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</si>
  <si>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</si>
  <si>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</si>
  <si>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</si>
  <si>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</si>
  <si>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</si>
  <si>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</si>
  <si>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</si>
  <si>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</si>
  <si>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</si>
  <si>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</si>
  <si>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</si>
  <si>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</si>
  <si>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</si>
  <si>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</si>
  <si>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</si>
  <si>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</si>
  <si>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</si>
  <si>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</si>
  <si>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</si>
  <si>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</si>
  <si>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</si>
  <si>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</si>
  <si>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</si>
  <si>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</si>
  <si>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</si>
  <si>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</si>
  <si>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</si>
  <si>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</si>
  <si>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</si>
  <si>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</si>
  <si>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</si>
  <si>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</si>
  <si>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</si>
  <si>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</si>
  <si>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</si>
  <si>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</si>
  <si>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</si>
  <si>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</si>
  <si>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</si>
  <si>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</si>
  <si>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</si>
  <si>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</si>
  <si>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</si>
  <si>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</si>
  <si>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</si>
  <si>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</si>
  <si>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</si>
  <si>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</si>
  <si>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</si>
  <si>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</si>
  <si>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</si>
  <si>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</si>
  <si>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</si>
  <si>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</si>
  <si>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</si>
  <si>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</si>
  <si>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</si>
  <si>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</si>
  <si>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</si>
  <si>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</si>
  <si>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</si>
  <si>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</si>
  <si>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</si>
  <si>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</si>
  <si>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</si>
  <si>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</si>
  <si>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</si>
  <si>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</si>
  <si>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</si>
  <si>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</si>
  <si>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</si>
  <si>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</si>
  <si>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</si>
  <si>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</si>
  <si>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</si>
  <si>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</si>
  <si>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</si>
  <si>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</si>
  <si>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</si>
  <si>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</si>
  <si>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</si>
  <si>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</si>
  <si>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</si>
  <si>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</si>
  <si>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</si>
  <si>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</si>
  <si>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</si>
  <si>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</si>
  <si>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</si>
  <si>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</si>
  <si>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</si>
  <si>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</si>
  <si>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</si>
  <si>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</si>
  <si>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</si>
  <si>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</si>
  <si>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</si>
  <si>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</si>
  <si>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</si>
  <si>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</si>
  <si>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</si>
  <si>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</si>
  <si>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</si>
  <si>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</si>
  <si>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</si>
  <si>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</si>
  <si>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</si>
  <si>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</si>
  <si>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</si>
  <si>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</si>
  <si>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</si>
  <si>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</si>
  <si>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</si>
  <si>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</si>
  <si>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</si>
  <si>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</si>
  <si>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</si>
  <si>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</si>
  <si>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</si>
  <si>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</si>
  <si>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</si>
  <si>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</si>
  <si>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</si>
  <si>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</si>
  <si>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</si>
  <si>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</si>
  <si>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</si>
  <si>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</si>
  <si>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</si>
  <si>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</si>
  <si>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</si>
  <si>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</si>
  <si>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</si>
  <si>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</si>
  <si>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</si>
  <si>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</si>
  <si>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</si>
  <si>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</si>
  <si>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</si>
  <si>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</si>
  <si>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</si>
  <si>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</si>
  <si>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</si>
  <si>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</si>
  <si>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</si>
  <si>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</si>
  <si>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</si>
  <si>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</si>
  <si>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</si>
  <si>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</si>
  <si>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</si>
  <si>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</si>
  <si>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</si>
  <si>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</si>
  <si>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</si>
  <si>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</si>
  <si>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</si>
  <si>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</si>
  <si>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</si>
  <si>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</si>
  <si>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</si>
  <si>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</si>
  <si>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</si>
  <si>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</si>
  <si>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</si>
  <si>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</si>
  <si>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</si>
  <si>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</si>
  <si>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</si>
  <si>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</si>
  <si>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</si>
  <si>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</si>
  <si>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</si>
  <si>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</si>
  <si>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</si>
  <si>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</si>
  <si>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</si>
  <si>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</si>
  <si>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</si>
  <si>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</si>
  <si>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</si>
  <si>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</si>
  <si>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</si>
  <si>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</si>
  <si>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</si>
  <si>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</si>
  <si>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</si>
  <si>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</si>
  <si>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</si>
  <si>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</si>
  <si>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</si>
  <si>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</si>
  <si>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</si>
  <si>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</si>
  <si>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</si>
  <si>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</si>
  <si>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</si>
  <si>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</si>
  <si>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</si>
  <si>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</si>
  <si>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</si>
  <si>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</si>
  <si>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</si>
  <si>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</si>
  <si>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</si>
  <si>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</si>
  <si>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</si>
  <si>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</si>
  <si>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</si>
  <si>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</si>
  <si>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</si>
  <si>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</si>
  <si>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</si>
  <si>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</si>
  <si>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</si>
  <si>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</si>
  <si>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</si>
  <si>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</si>
  <si>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</si>
  <si>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</si>
  <si>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</si>
  <si>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</si>
  <si>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</si>
  <si>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</si>
  <si>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</si>
  <si>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</si>
  <si>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</si>
  <si>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</si>
  <si>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</si>
  <si>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</si>
  <si>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</si>
  <si>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</si>
  <si>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</si>
  <si>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</si>
  <si>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</si>
  <si>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</si>
  <si>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</si>
  <si>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</si>
  <si>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</si>
  <si>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</si>
  <si>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</si>
  <si>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</si>
  <si>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</si>
  <si>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</si>
  <si>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</si>
  <si>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</si>
  <si>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</si>
  <si>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</si>
  <si>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</si>
  <si>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</si>
  <si>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</si>
  <si>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</si>
  <si>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</si>
  <si>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</si>
  <si>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</si>
  <si>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</si>
  <si>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</si>
  <si>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</si>
  <si>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</si>
  <si>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</si>
  <si>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</si>
  <si>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</si>
  <si>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</si>
  <si>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</si>
  <si>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</si>
  <si>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</si>
  <si>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</si>
  <si>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</si>
  <si>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</si>
  <si>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</si>
  <si>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</si>
  <si>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</si>
  <si>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</si>
  <si>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</si>
  <si>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</si>
  <si>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</si>
  <si>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</si>
  <si>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</si>
  <si>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</si>
  <si>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</si>
  <si>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</si>
  <si>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</si>
  <si>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</si>
  <si>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</si>
  <si>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</si>
  <si>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</si>
  <si>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</si>
  <si>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</si>
  <si>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</si>
  <si>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</si>
  <si>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</si>
  <si>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</si>
  <si>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</si>
  <si>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</si>
  <si>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</si>
  <si>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</si>
  <si>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</si>
  <si>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</si>
  <si>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</si>
  <si>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</si>
  <si>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</si>
  <si>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</si>
  <si>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</si>
  <si>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</si>
  <si>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</si>
  <si>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</si>
  <si>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</si>
  <si>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</si>
  <si>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</si>
  <si>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</si>
  <si>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</si>
  <si>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</si>
  <si>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</si>
  <si>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</si>
  <si>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</si>
  <si>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</si>
  <si>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</si>
  <si>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</si>
  <si>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</si>
  <si>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</si>
  <si>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</si>
  <si>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</si>
  <si>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</si>
  <si>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</si>
  <si>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</si>
  <si>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</si>
  <si>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</si>
  <si>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</si>
  <si>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</si>
  <si>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</si>
  <si>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</si>
  <si>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</si>
  <si>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</si>
  <si>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</si>
  <si>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</si>
  <si>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</si>
  <si>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</si>
  <si>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</si>
  <si>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</si>
  <si>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</si>
  <si>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</si>
  <si>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</si>
  <si>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</si>
  <si>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</si>
  <si>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</si>
  <si>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</si>
  <si>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</si>
  <si>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</si>
  <si>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</si>
  <si>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</si>
  <si>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</si>
  <si>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</si>
  <si>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</si>
  <si>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</si>
  <si>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</si>
  <si>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</si>
  <si>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</si>
  <si>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</si>
  <si>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</si>
  <si>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</si>
  <si>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</si>
  <si>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</si>
  <si>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</si>
  <si>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</si>
  <si>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</si>
  <si>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</si>
  <si>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</si>
  <si>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</si>
  <si>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</si>
  <si>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</si>
  <si>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</si>
  <si>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</si>
  <si>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</si>
  <si>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</si>
  <si>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</si>
  <si>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</si>
  <si>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</si>
  <si>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</si>
  <si>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</si>
  <si>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</si>
  <si>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</si>
  <si>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</si>
  <si>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</si>
  <si>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</si>
  <si>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</si>
  <si>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</si>
  <si>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</si>
  <si>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</si>
  <si>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</si>
  <si>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</si>
  <si>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</si>
  <si>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</si>
  <si>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</si>
  <si>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</si>
  <si>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</si>
  <si>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</si>
  <si>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</si>
  <si>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</si>
  <si>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</si>
  <si>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</si>
  <si>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</si>
  <si>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</si>
  <si>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</si>
  <si>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</si>
  <si>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</si>
  <si>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</si>
  <si>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</si>
  <si>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</si>
  <si>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</si>
  <si>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</si>
  <si>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</si>
  <si>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</si>
  <si>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</si>
  <si>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</si>
  <si>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</si>
  <si>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</si>
  <si>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</si>
  <si>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</si>
  <si>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</si>
  <si>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</si>
  <si>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</si>
  <si>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</si>
  <si>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</si>
  <si>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</si>
  <si>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</si>
  <si>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</si>
  <si>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</si>
  <si>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</si>
  <si>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</si>
  <si>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</si>
  <si>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</si>
  <si>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</si>
  <si>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</si>
  <si>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</si>
  <si>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</si>
  <si>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</si>
  <si>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</si>
  <si>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</si>
  <si>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</si>
  <si>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</si>
  <si>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</si>
  <si>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</si>
  <si>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</si>
  <si>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</si>
  <si>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</si>
  <si>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</si>
  <si>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</si>
  <si>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</si>
  <si>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</si>
  <si>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</si>
  <si>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</si>
  <si>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</si>
  <si>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</si>
  <si>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</si>
  <si>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</si>
  <si>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</si>
  <si>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</si>
  <si>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</si>
  <si>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</si>
  <si>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</si>
  <si>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</si>
  <si>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</si>
  <si>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</si>
  <si>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</si>
  <si>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</si>
  <si>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</si>
  <si>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</si>
  <si>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</si>
  <si>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</si>
  <si>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</si>
  <si>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</si>
  <si>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</si>
  <si>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</si>
  <si>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</si>
  <si>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</si>
  <si>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</si>
  <si>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</si>
  <si>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</si>
  <si>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</si>
  <si>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</si>
  <si>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</si>
  <si>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</si>
  <si>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</si>
  <si>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</si>
  <si>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</si>
  <si>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</si>
  <si>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</si>
  <si>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</si>
  <si>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</si>
  <si>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</si>
  <si>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</si>
  <si>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</si>
  <si>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</si>
  <si>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</si>
  <si>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</si>
  <si>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</si>
  <si>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</si>
  <si>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</si>
  <si>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</si>
  <si>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</si>
  <si>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</si>
  <si>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</si>
  <si>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</si>
  <si>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</si>
  <si>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</si>
  <si>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</si>
  <si>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</si>
  <si>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</si>
  <si>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</si>
  <si>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</si>
  <si>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</si>
  <si>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</si>
  <si>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</si>
  <si>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</si>
  <si>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</si>
  <si>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</si>
  <si>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</si>
  <si>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</si>
  <si>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</si>
  <si>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</si>
  <si>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</si>
  <si>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</si>
  <si>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</si>
  <si>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</si>
  <si>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</si>
  <si>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</si>
  <si>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</si>
  <si>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</si>
  <si>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</si>
  <si>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</si>
  <si>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</si>
  <si>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</si>
  <si>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</si>
  <si>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</si>
  <si>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</si>
  <si>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</si>
  <si>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</si>
  <si>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</si>
  <si>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</si>
  <si>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</si>
  <si>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</si>
  <si>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</si>
  <si>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</si>
  <si>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</si>
  <si>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</si>
  <si>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</si>
  <si>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</si>
  <si>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</si>
  <si>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</si>
  <si>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</si>
  <si>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</si>
  <si>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</si>
  <si>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</si>
  <si>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</si>
  <si>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</si>
  <si>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</si>
  <si>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</si>
  <si>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</si>
  <si>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</si>
  <si>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</si>
  <si>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</si>
  <si>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</si>
  <si>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</si>
  <si>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</si>
  <si>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</si>
  <si>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</si>
  <si>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</si>
  <si>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</si>
  <si>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</si>
  <si>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</si>
  <si>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</si>
  <si>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</si>
  <si>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</si>
  <si>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</si>
  <si>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</si>
  <si>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</si>
  <si>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</si>
  <si>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</si>
  <si>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</si>
  <si>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</si>
  <si>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</si>
  <si>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</si>
  <si>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</si>
  <si>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</si>
  <si>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</si>
  <si>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</si>
  <si>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</si>
  <si>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</si>
  <si>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</si>
  <si>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</si>
  <si>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</si>
  <si>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</si>
  <si>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</si>
  <si>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</si>
  <si>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</si>
  <si>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</si>
  <si>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</si>
  <si>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</si>
  <si>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</si>
  <si>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</si>
  <si>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</si>
  <si>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</si>
  <si>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</si>
  <si>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</si>
  <si>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</si>
  <si>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</si>
  <si>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</si>
  <si>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</si>
  <si>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</si>
  <si>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</si>
  <si>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</si>
  <si>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</si>
  <si>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</si>
  <si>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</si>
  <si>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</si>
  <si>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</si>
  <si>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</si>
  <si>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</si>
  <si>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</si>
  <si>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</si>
  <si>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</si>
  <si>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</si>
  <si>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</si>
  <si>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</si>
  <si>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</si>
  <si>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</si>
  <si>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</si>
  <si>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</si>
  <si>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</si>
  <si>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</si>
  <si>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</si>
  <si>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</si>
  <si>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</si>
  <si>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</si>
  <si>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</si>
  <si>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</si>
  <si>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</si>
  <si>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</si>
  <si>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</si>
  <si>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</si>
  <si>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</si>
  <si>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</si>
  <si>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</si>
  <si>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</si>
  <si>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</si>
  <si>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</si>
  <si>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</si>
  <si>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</si>
  <si>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</si>
  <si>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</si>
  <si>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</si>
  <si>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</si>
  <si>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</si>
  <si>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</si>
  <si>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</si>
  <si>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</si>
  <si>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</si>
  <si>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</si>
  <si>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</si>
  <si>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</si>
  <si>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</si>
  <si>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</si>
  <si>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</si>
  <si>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</si>
  <si>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</si>
  <si>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</si>
  <si>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</si>
  <si>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</si>
  <si>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</si>
  <si>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</si>
  <si>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</si>
  <si>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</si>
  <si>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</si>
  <si>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</si>
  <si>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</si>
  <si>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</si>
  <si>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</si>
  <si>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</si>
  <si>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</si>
  <si>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</si>
  <si>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</si>
  <si>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</si>
  <si>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</si>
  <si>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</si>
  <si>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</si>
  <si>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</si>
  <si>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</si>
  <si>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</si>
  <si>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</si>
  <si>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</si>
  <si>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</si>
  <si>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</si>
  <si>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</si>
  <si>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</si>
  <si>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</si>
  <si>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</si>
  <si>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</si>
  <si>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</si>
  <si>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</si>
  <si>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</si>
  <si>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</si>
  <si>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</si>
  <si>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</si>
  <si>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</si>
  <si>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</si>
  <si>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</si>
  <si>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</si>
  <si>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</si>
  <si>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</si>
  <si>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</si>
  <si>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</si>
  <si>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</si>
  <si>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</si>
  <si>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</si>
  <si>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</si>
  <si>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</si>
  <si>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</si>
  <si>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</si>
  <si>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</si>
  <si>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</si>
  <si>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</si>
  <si>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</si>
  <si>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</si>
  <si>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</si>
  <si>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</si>
  <si>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</si>
  <si>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</si>
  <si>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</si>
  <si>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</si>
  <si>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</si>
  <si>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</si>
  <si>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</si>
  <si>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</si>
  <si>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</si>
  <si>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</si>
  <si>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</si>
  <si>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</si>
  <si>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</si>
  <si>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</si>
  <si>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</si>
  <si>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</si>
  <si>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</si>
  <si>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</si>
  <si>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</si>
  <si>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</si>
  <si>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</si>
  <si>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</si>
  <si>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</si>
  <si>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</si>
  <si>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</si>
  <si>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</si>
  <si>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</si>
  <si>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</si>
  <si>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</si>
  <si>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</si>
  <si>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</si>
  <si>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</si>
  <si>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</si>
  <si>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</si>
  <si>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</si>
  <si>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</si>
  <si>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</si>
  <si>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</si>
  <si>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</si>
  <si>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</si>
  <si>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</si>
  <si>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</si>
  <si>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</si>
  <si>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</si>
  <si>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</si>
  <si>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</si>
  <si>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</si>
  <si>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</si>
  <si>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</si>
  <si>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</si>
  <si>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</si>
  <si>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</si>
  <si>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</si>
  <si>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</si>
  <si>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</si>
  <si>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</si>
  <si>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</si>
  <si>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</si>
  <si>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</si>
  <si>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</si>
  <si>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</si>
  <si>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</si>
  <si>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</si>
  <si>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</si>
  <si>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</si>
  <si>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</si>
  <si>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</si>
  <si>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</si>
  <si>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</si>
  <si>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</si>
  <si>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</si>
  <si>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</si>
  <si>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</si>
  <si>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</si>
  <si>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</si>
  <si>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</si>
  <si>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</si>
  <si>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</si>
  <si>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</si>
  <si>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</si>
  <si>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</si>
  <si>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</si>
  <si>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</si>
  <si>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</si>
  <si>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</si>
  <si>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</si>
  <si>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</si>
  <si>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</si>
  <si>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</si>
  <si>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</si>
  <si>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</si>
  <si>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</si>
  <si>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</si>
  <si>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</si>
  <si>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</si>
  <si>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</si>
  <si>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</si>
  <si>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</si>
  <si>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</si>
  <si>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</si>
  <si>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</si>
  <si>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</si>
  <si>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</si>
  <si>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</si>
  <si>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</si>
  <si>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</si>
  <si>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</si>
  <si>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</si>
  <si>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</si>
  <si>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</si>
  <si>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</si>
  <si>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</si>
  <si>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</si>
  <si>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</si>
  <si>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</si>
  <si>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</si>
  <si>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</si>
  <si>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</si>
  <si>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</si>
  <si>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</si>
  <si>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</si>
  <si>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</si>
  <si>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</si>
  <si>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</si>
  <si>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</si>
  <si>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</si>
  <si>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</si>
  <si>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</si>
  <si>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</si>
  <si>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</si>
  <si>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</si>
  <si>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</si>
  <si>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</si>
  <si>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</si>
  <si>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</si>
  <si>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</si>
  <si>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</si>
  <si>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</si>
  <si>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</si>
  <si>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</si>
  <si>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</si>
  <si>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</si>
  <si>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</si>
  <si>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</si>
  <si>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</si>
  <si>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</si>
  <si>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</si>
  <si>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</si>
  <si>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</si>
  <si>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</si>
  <si>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</si>
  <si>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</si>
  <si>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</si>
  <si>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</si>
  <si>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</si>
  <si>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</si>
  <si>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</si>
  <si>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</si>
  <si>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</si>
  <si>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</si>
  <si>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</si>
  <si>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</si>
  <si>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</si>
  <si>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</si>
  <si>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</si>
  <si>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</si>
  <si>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</si>
  <si>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</si>
  <si>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</si>
  <si>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</si>
  <si>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</si>
  <si>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</si>
  <si>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</si>
  <si>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</si>
  <si>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</si>
  <si>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</si>
  <si>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</si>
  <si>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</si>
  <si>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</si>
  <si>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</si>
  <si>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</si>
  <si>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</si>
  <si>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</si>
  <si>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</si>
  <si>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</si>
  <si>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</si>
  <si>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</si>
  <si>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</si>
  <si>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</si>
  <si>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</si>
  <si>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</si>
  <si>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</si>
  <si>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</si>
  <si>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</si>
  <si>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</si>
  <si>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</si>
  <si>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</si>
  <si>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</si>
  <si>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</si>
  <si>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</si>
  <si>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</si>
  <si>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</si>
  <si>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</si>
  <si>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</si>
  <si>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</si>
  <si>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</si>
  <si>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</si>
  <si>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</si>
  <si>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</si>
  <si>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</si>
  <si>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</si>
  <si>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</si>
  <si>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</si>
  <si>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</si>
  <si>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</si>
  <si>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</si>
  <si>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</si>
  <si>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</si>
  <si>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</si>
  <si>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</si>
  <si>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</si>
  <si>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</si>
  <si>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</si>
  <si>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</si>
  <si>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</si>
  <si>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</si>
  <si>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</si>
  <si>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</si>
  <si>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</si>
  <si>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</si>
  <si>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</si>
  <si>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</si>
  <si>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</si>
  <si>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</si>
  <si>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</si>
  <si>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</si>
  <si>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</si>
  <si>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</si>
  <si>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</si>
  <si>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</si>
  <si>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</si>
  <si>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</si>
  <si>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</si>
  <si>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</si>
  <si>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</si>
  <si>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</si>
  <si>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</si>
  <si>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</si>
  <si>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</si>
  <si>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</si>
  <si>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</si>
  <si>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</si>
  <si>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</si>
  <si>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</si>
  <si>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</si>
  <si>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</si>
  <si>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</si>
  <si>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</si>
  <si>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</si>
  <si>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</si>
  <si>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</si>
  <si>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</si>
  <si>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</si>
  <si>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</si>
  <si>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</si>
  <si>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</si>
  <si>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</si>
  <si>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</si>
  <si>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</si>
  <si>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</si>
  <si>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</si>
  <si>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</si>
  <si>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</si>
  <si>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</si>
  <si>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</si>
  <si>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</si>
  <si>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</si>
  <si>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</si>
  <si>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</si>
  <si>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</si>
  <si>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</si>
  <si>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</si>
  <si>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</si>
  <si>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</si>
  <si>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</si>
  <si>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</si>
  <si>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</si>
  <si>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</si>
  <si>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</si>
  <si>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</si>
  <si>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</si>
  <si>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</si>
  <si>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</si>
  <si>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</si>
  <si>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</si>
  <si>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</si>
  <si>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</si>
  <si>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</si>
  <si>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</si>
  <si>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</si>
  <si>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</si>
  <si>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</si>
  <si>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</si>
  <si>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</si>
  <si>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</si>
  <si>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</si>
  <si>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</si>
  <si>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</si>
  <si>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</si>
  <si>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</si>
  <si>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</si>
  <si>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</si>
  <si>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</si>
  <si>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</si>
  <si>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</si>
  <si>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</si>
  <si>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</si>
  <si>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</si>
  <si>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</si>
  <si>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</si>
  <si>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</si>
  <si>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</si>
  <si>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</si>
  <si>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</si>
  <si>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</si>
  <si>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</si>
  <si>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</si>
  <si>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</si>
  <si>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</si>
  <si>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</si>
  <si>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</si>
  <si>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</si>
  <si>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</si>
  <si>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</si>
  <si>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</si>
  <si>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</si>
  <si>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</si>
  <si>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</si>
  <si>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</si>
  <si>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</si>
  <si>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</si>
  <si>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</si>
  <si>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</si>
  <si>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</si>
  <si>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</si>
  <si>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</si>
  <si>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</si>
  <si>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</si>
  <si>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</si>
  <si>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</si>
  <si>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</si>
  <si>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</si>
  <si>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</si>
  <si>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</si>
  <si>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</si>
  <si>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</si>
  <si>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</si>
  <si>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</si>
  <si>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</si>
  <si>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</si>
  <si>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</si>
  <si>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</si>
  <si>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</si>
  <si>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</si>
  <si>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</si>
  <si>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</si>
  <si>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</si>
  <si>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</si>
  <si>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</si>
  <si>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</si>
  <si>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</si>
  <si>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</si>
  <si>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</si>
  <si>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</si>
  <si>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</si>
  <si>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</si>
  <si>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</si>
  <si>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</si>
  <si>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</si>
  <si>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</si>
  <si>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</si>
  <si>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</si>
  <si>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</si>
  <si>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</si>
  <si>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</si>
  <si>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</si>
  <si>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</si>
  <si>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</si>
  <si>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</si>
  <si>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</si>
  <si>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</si>
  <si>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</si>
  <si>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</si>
  <si>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</si>
  <si>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</si>
  <si>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</si>
  <si>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</si>
  <si>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</si>
  <si>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</si>
  <si>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</si>
  <si>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</si>
  <si>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</si>
  <si>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</si>
  <si>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</si>
  <si>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</si>
  <si>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</si>
  <si>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</si>
  <si>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</si>
  <si>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</si>
  <si>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</si>
  <si>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</si>
  <si>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</si>
  <si>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</si>
  <si>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</si>
  <si>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</si>
  <si>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</si>
  <si>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</si>
  <si>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</si>
  <si>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</si>
  <si>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</si>
  <si>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</si>
  <si>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</si>
  <si>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</si>
  <si>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</si>
  <si>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</si>
  <si>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</si>
  <si>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</si>
  <si>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</si>
  <si>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</si>
  <si>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</si>
  <si>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</si>
  <si>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</si>
  <si>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</si>
  <si>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</si>
  <si>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</si>
  <si>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</si>
  <si>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</si>
  <si>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</si>
  <si>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</si>
  <si>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</si>
  <si>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</si>
  <si>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</si>
  <si>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</si>
  <si>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</si>
  <si>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</si>
  <si>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</si>
  <si>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</si>
  <si>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</si>
  <si>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</si>
  <si>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</si>
  <si>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</si>
  <si>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</si>
  <si>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</si>
  <si>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</si>
  <si>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</si>
  <si>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</si>
  <si>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</si>
  <si>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</si>
  <si>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</si>
  <si>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</si>
  <si>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</si>
  <si>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</si>
  <si>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</si>
  <si>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</si>
  <si>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</si>
  <si>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</si>
  <si>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</si>
  <si>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</si>
  <si>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</si>
  <si>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</si>
  <si>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</si>
  <si>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</si>
  <si>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</si>
  <si>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</si>
  <si>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</si>
  <si>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</si>
  <si>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</si>
  <si>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</si>
  <si>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</si>
  <si>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</si>
  <si>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</si>
  <si>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</si>
  <si>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</si>
  <si>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</si>
  <si>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</si>
  <si>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</si>
  <si>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</si>
  <si>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</si>
  <si>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</si>
  <si>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</si>
  <si>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</si>
  <si>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</si>
  <si>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</si>
  <si>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</si>
  <si>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</si>
  <si>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</si>
  <si>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</si>
  <si>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</si>
  <si>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</si>
  <si>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</si>
  <si>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</si>
  <si>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</si>
  <si>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</si>
  <si>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</si>
  <si>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</si>
  <si>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</si>
  <si>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</si>
  <si>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</si>
  <si>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</si>
  <si>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</si>
  <si>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</si>
  <si>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</si>
  <si>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</si>
  <si>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</si>
  <si>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</si>
  <si>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</si>
  <si>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</si>
  <si>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</si>
  <si>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</si>
  <si>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</si>
  <si>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</si>
  <si>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</si>
  <si>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</si>
  <si>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</si>
  <si>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</si>
  <si>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</si>
  <si>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</si>
  <si>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</si>
  <si>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</si>
  <si>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</si>
  <si>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</si>
  <si>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</si>
  <si>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</si>
  <si>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</si>
  <si>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</si>
  <si>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</si>
  <si>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</si>
  <si>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</si>
  <si>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</si>
  <si>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</si>
  <si>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</si>
  <si>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</si>
  <si>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</si>
  <si>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</si>
  <si>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</si>
  <si>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</si>
  <si>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</si>
  <si>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</si>
  <si>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</si>
  <si>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</si>
  <si>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</si>
  <si>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</si>
  <si>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</si>
  <si>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</si>
  <si>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</si>
  <si>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</si>
  <si>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</si>
  <si>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</si>
  <si>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</si>
  <si>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</si>
  <si>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</si>
  <si>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</si>
  <si>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</si>
  <si>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</si>
  <si>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</si>
  <si>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</si>
  <si>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</si>
  <si>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</si>
  <si>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</si>
  <si>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</si>
  <si>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</si>
  <si>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</si>
  <si>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</si>
  <si>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</si>
  <si>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</si>
  <si>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</si>
  <si>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</si>
  <si>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</si>
  <si>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</si>
  <si>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</si>
  <si>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</si>
  <si>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</si>
  <si>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</si>
  <si>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</si>
  <si>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</si>
  <si>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</si>
  <si>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</si>
  <si>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</si>
  <si>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</si>
  <si>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</si>
  <si>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</si>
  <si>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</si>
  <si>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</si>
  <si>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</si>
  <si>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</si>
  <si>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</si>
  <si>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</si>
  <si>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</si>
  <si>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</si>
  <si>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</si>
  <si>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</si>
  <si>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</si>
  <si>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</si>
  <si>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</si>
  <si>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</si>
  <si>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</si>
  <si>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</si>
  <si>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</si>
  <si>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</si>
  <si>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</si>
  <si>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</si>
  <si>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</si>
  <si>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</si>
  <si>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</si>
  <si>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</si>
  <si>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</si>
  <si>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</si>
  <si>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</si>
  <si>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</si>
  <si>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</si>
  <si>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</si>
  <si>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</si>
  <si>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</si>
  <si>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</si>
  <si>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</si>
  <si>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</si>
  <si>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</si>
  <si>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</si>
  <si>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</si>
  <si>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</si>
  <si>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</si>
  <si>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</si>
  <si>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</si>
  <si>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</si>
  <si>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</si>
  <si>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</si>
  <si>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</si>
  <si>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</si>
  <si>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</si>
  <si>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</si>
  <si>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</si>
  <si>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</si>
  <si>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</si>
  <si>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</si>
  <si>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</si>
  <si>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</si>
  <si>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</si>
  <si>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</si>
  <si>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</si>
  <si>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</si>
  <si>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</si>
  <si>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</si>
  <si>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</si>
  <si>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</si>
  <si>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</si>
  <si>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</si>
  <si>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</si>
  <si>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</si>
  <si>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</si>
  <si>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</si>
  <si>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</si>
  <si>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</si>
  <si>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</si>
  <si>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</si>
  <si>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</si>
  <si>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</si>
  <si>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</si>
  <si>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</si>
  <si>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</si>
  <si>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</si>
  <si>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</si>
  <si>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</si>
  <si>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</si>
  <si>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</si>
  <si>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</si>
  <si>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</si>
  <si>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</si>
  <si>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</si>
  <si>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</si>
  <si>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</si>
  <si>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</si>
  <si>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</si>
  <si>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</si>
  <si>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</si>
  <si>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</si>
  <si>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</si>
  <si>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</si>
  <si>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</si>
  <si>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</si>
  <si>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</si>
  <si>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</si>
  <si>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</si>
  <si>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</si>
  <si>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</si>
  <si>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</si>
  <si>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</si>
  <si>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</si>
  <si>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</si>
  <si>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</si>
  <si>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</si>
  <si>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</si>
  <si>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</si>
  <si>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</si>
  <si>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</si>
  <si>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</si>
  <si>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</si>
  <si>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</si>
  <si>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</si>
  <si>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</si>
  <si>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</si>
  <si>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</si>
  <si>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</si>
  <si>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</si>
  <si>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</si>
  <si>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</si>
  <si>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</si>
  <si>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</si>
  <si>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</si>
  <si>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</si>
  <si>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</si>
  <si>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</si>
  <si>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</si>
  <si>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</si>
  <si>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</si>
  <si>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</si>
  <si>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</si>
  <si>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</si>
  <si>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</si>
  <si>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</si>
  <si>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</si>
  <si>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</si>
  <si>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</si>
  <si>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</si>
  <si>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</si>
  <si>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</si>
  <si>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</si>
  <si>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</si>
  <si>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</si>
  <si>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</si>
  <si>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</si>
  <si>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</si>
  <si>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</si>
  <si>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</si>
  <si>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</si>
  <si>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</si>
  <si>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</si>
  <si>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</si>
  <si>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</si>
  <si>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</si>
  <si>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</si>
  <si>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</si>
  <si>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</si>
  <si>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</si>
  <si>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</si>
  <si>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</si>
  <si>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</si>
  <si>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</si>
  <si>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</si>
  <si>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</si>
  <si>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</si>
  <si>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</si>
  <si>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</si>
  <si>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</si>
  <si>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</si>
  <si>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</si>
  <si>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</si>
  <si>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</si>
  <si>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</si>
  <si>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</si>
  <si>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</si>
  <si>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</si>
  <si>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</si>
  <si>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</si>
  <si>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</si>
  <si>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</si>
  <si>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</si>
  <si>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</si>
  <si>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</si>
  <si>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</si>
  <si>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</si>
  <si>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</si>
  <si>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</si>
  <si>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</si>
  <si>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</si>
  <si>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</si>
  <si>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</si>
  <si>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</si>
  <si>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</si>
  <si>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</si>
  <si>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</si>
  <si>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</si>
  <si>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</si>
  <si>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</si>
  <si>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</si>
  <si>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</si>
  <si>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</si>
  <si>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</si>
  <si>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</si>
  <si>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</si>
  <si>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</si>
  <si>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</si>
  <si>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</si>
  <si>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</si>
  <si>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</si>
  <si>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</si>
  <si>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</si>
  <si>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</si>
  <si>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</si>
  <si>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</si>
  <si>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</si>
  <si>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</si>
  <si>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</si>
  <si>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</si>
  <si>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</si>
  <si>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</si>
  <si>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</si>
  <si>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</si>
  <si>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</si>
  <si>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</si>
  <si>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</si>
  <si>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</si>
  <si>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</si>
  <si>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</si>
  <si>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</si>
  <si>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</si>
  <si>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</si>
  <si>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</si>
  <si>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</si>
  <si>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</si>
  <si>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</si>
  <si>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</si>
  <si>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</si>
  <si>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</si>
  <si>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</si>
  <si>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</si>
  <si>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</si>
  <si>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</si>
  <si>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</si>
  <si>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</si>
  <si>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</si>
  <si>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</si>
  <si>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</si>
  <si>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</si>
  <si>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</si>
  <si>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</si>
  <si>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</si>
  <si>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</si>
  <si>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</si>
  <si>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</si>
  <si>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</si>
  <si>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</si>
  <si>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</si>
  <si>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</si>
  <si>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</si>
  <si>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</si>
  <si>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</si>
  <si>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</si>
  <si>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</si>
  <si>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</si>
  <si>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</si>
  <si>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</si>
  <si>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</si>
  <si>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</si>
  <si>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</si>
  <si>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</si>
  <si>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</si>
  <si>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</si>
  <si>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</si>
  <si>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</si>
  <si>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</si>
  <si>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</si>
  <si>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</si>
  <si>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</si>
  <si>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</si>
  <si>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</si>
  <si>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</si>
  <si>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</si>
  <si>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</si>
  <si>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</si>
  <si>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</si>
  <si>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</si>
  <si>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</si>
  <si>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</si>
  <si>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</si>
  <si>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</si>
  <si>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</si>
  <si>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</si>
  <si>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</si>
  <si>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</si>
  <si>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</si>
  <si>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</si>
  <si>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</si>
  <si>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</si>
  <si>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</si>
  <si>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</si>
  <si>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</si>
  <si>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</si>
  <si>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</si>
  <si>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</si>
  <si>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</si>
  <si>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</si>
  <si>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</si>
  <si>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</si>
  <si>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</si>
  <si>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</si>
  <si>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</si>
  <si>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</si>
  <si>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</si>
  <si>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</si>
  <si>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</si>
  <si>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</si>
  <si>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</si>
  <si>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</si>
  <si>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</si>
  <si>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</si>
  <si>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</si>
  <si>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</si>
  <si>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</si>
  <si>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</si>
  <si>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</si>
  <si>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</si>
  <si>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</si>
  <si>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</si>
  <si>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</si>
  <si>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</si>
  <si>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</si>
  <si>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</si>
  <si>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</si>
  <si>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</si>
  <si>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</si>
  <si>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</si>
  <si>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</si>
  <si>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</si>
  <si>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</si>
  <si>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</si>
  <si>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</si>
  <si>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</si>
  <si>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</si>
  <si>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</si>
  <si>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</si>
  <si>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</si>
  <si>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</si>
  <si>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</si>
  <si>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</si>
  <si>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</si>
  <si>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</si>
  <si>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</si>
  <si>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</si>
  <si>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</si>
  <si>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</si>
  <si>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</si>
  <si>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</si>
  <si>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</si>
  <si>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</si>
  <si>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</si>
  <si>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</si>
  <si>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</si>
  <si>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</si>
  <si>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</si>
  <si>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</si>
  <si>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</si>
  <si>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</si>
  <si>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</si>
  <si>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</si>
  <si>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</si>
  <si>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</si>
  <si>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</si>
  <si>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</si>
  <si>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</si>
  <si>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</si>
  <si>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</si>
  <si>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</si>
  <si>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</si>
  <si>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</si>
  <si>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</si>
  <si>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</si>
  <si>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</si>
  <si>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</si>
  <si>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</si>
  <si>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</si>
  <si>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</si>
  <si>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</si>
  <si>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</si>
  <si>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</si>
  <si>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</si>
  <si>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</si>
  <si>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</si>
  <si>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</si>
  <si>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</si>
  <si>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</si>
  <si>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</si>
  <si>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</si>
  <si>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</si>
  <si>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</si>
  <si>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</si>
  <si>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</si>
  <si>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</si>
  <si>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</si>
  <si>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</si>
  <si>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</si>
  <si>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</si>
  <si>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</si>
  <si>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</si>
  <si>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</si>
  <si>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</si>
  <si>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</si>
  <si>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</si>
  <si>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</si>
  <si>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</si>
  <si>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</si>
  <si>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</si>
  <si>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</si>
  <si>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</si>
  <si>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</si>
  <si>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</si>
  <si>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</si>
  <si>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</si>
  <si>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</si>
  <si>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</si>
  <si>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</si>
  <si>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</si>
  <si>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</si>
  <si>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</si>
  <si>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</si>
  <si>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</si>
  <si>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</si>
  <si>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</si>
  <si>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</si>
  <si>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</si>
  <si>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</si>
  <si>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</si>
  <si>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</si>
  <si>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</si>
  <si>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</si>
  <si>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</si>
  <si>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</si>
  <si>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</si>
  <si>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</si>
  <si>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</si>
  <si>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</si>
  <si>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</si>
  <si>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</si>
  <si>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</si>
  <si>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</si>
  <si>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</si>
  <si>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</si>
  <si>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</si>
  <si>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</si>
  <si>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</si>
  <si>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</si>
  <si>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</si>
  <si>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</si>
  <si>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</si>
  <si>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</si>
  <si>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</si>
  <si>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</si>
  <si>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</si>
  <si>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</si>
  <si>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</si>
  <si>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</si>
  <si>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</si>
  <si>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</si>
  <si>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</si>
  <si>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</si>
  <si>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</si>
  <si>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</si>
  <si>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</si>
  <si>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</si>
  <si>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</si>
  <si>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</si>
  <si>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</si>
  <si>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</si>
  <si>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</si>
  <si>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</si>
  <si>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</si>
  <si>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</si>
  <si>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</si>
  <si>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</si>
  <si>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</si>
  <si>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</si>
  <si>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</si>
  <si>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</si>
  <si>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</si>
  <si>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</si>
  <si>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</si>
  <si>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</si>
  <si>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</si>
  <si>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</si>
  <si>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</si>
  <si>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</si>
  <si>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</si>
  <si>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</si>
  <si>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</si>
  <si>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</si>
  <si>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</si>
  <si>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</si>
  <si>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</si>
  <si>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</si>
  <si>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</si>
  <si>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</si>
  <si>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</si>
  <si>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</si>
  <si>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</si>
  <si>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</si>
  <si>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</si>
  <si>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</si>
  <si>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</si>
  <si>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</si>
  <si>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</si>
  <si>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</si>
  <si>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</si>
  <si>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</si>
  <si>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</si>
  <si>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</si>
  <si>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</si>
  <si>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</si>
  <si>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</si>
  <si>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</si>
  <si>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</si>
  <si>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</si>
  <si>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</si>
  <si>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</si>
  <si>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</si>
  <si>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</si>
  <si>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</si>
  <si>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</si>
  <si>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</si>
  <si>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</si>
  <si>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</si>
  <si>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</si>
  <si>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</si>
  <si>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</si>
  <si>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</si>
  <si>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</si>
  <si>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</si>
  <si>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</si>
  <si>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</si>
  <si>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</si>
  <si>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</si>
  <si>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</si>
  <si>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</si>
  <si>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</si>
  <si>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</si>
  <si>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</si>
  <si>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</si>
  <si>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</si>
  <si>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</si>
  <si>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</si>
  <si>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</si>
  <si>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</si>
  <si>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</si>
  <si>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</si>
  <si>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</si>
  <si>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</si>
  <si>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</si>
  <si>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</si>
  <si>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</si>
  <si>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</si>
  <si>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</si>
  <si>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</si>
  <si>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</si>
  <si>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</si>
  <si>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</si>
  <si>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</si>
  <si>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</si>
  <si>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</si>
  <si>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</si>
  <si>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</si>
  <si>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</si>
  <si>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</si>
  <si>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</si>
  <si>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</si>
  <si>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</si>
  <si>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</si>
  <si>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</si>
  <si>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</si>
  <si>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</si>
  <si>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</si>
  <si>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</si>
  <si>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</si>
  <si>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</si>
  <si>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</si>
  <si>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</si>
  <si>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</si>
  <si>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</si>
  <si>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</si>
  <si>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</si>
  <si>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</si>
  <si>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</si>
  <si>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</si>
  <si>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</si>
  <si>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</si>
  <si>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</si>
  <si>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</si>
  <si>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</si>
  <si>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</si>
  <si>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</si>
  <si>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</si>
  <si>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</si>
  <si>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</si>
  <si>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</si>
  <si>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</si>
  <si>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</si>
  <si>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</si>
  <si>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</si>
  <si>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</si>
  <si>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</si>
  <si>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</si>
  <si>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</si>
  <si>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</si>
  <si>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</si>
  <si>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</si>
  <si>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</si>
  <si>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</si>
  <si>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</si>
  <si>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</si>
  <si>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</si>
  <si>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</si>
  <si>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</si>
  <si>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</si>
  <si>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</si>
  <si>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</si>
  <si>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</si>
  <si>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</si>
  <si>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</si>
  <si>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</si>
  <si>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</si>
  <si>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</si>
  <si>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</si>
  <si>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</si>
  <si>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</si>
  <si>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</si>
  <si>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</si>
  <si>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</si>
  <si>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</si>
  <si>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</si>
  <si>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</si>
  <si>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</si>
  <si>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</si>
  <si>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</si>
  <si>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</si>
  <si>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</si>
  <si>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</si>
  <si>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</si>
  <si>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</si>
  <si>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</si>
  <si>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</si>
  <si>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</si>
  <si>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</si>
  <si>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</si>
  <si>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</si>
  <si>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</si>
  <si>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</si>
  <si>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</si>
  <si>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</si>
  <si>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</si>
  <si>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</si>
  <si>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</si>
  <si>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</si>
  <si>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</si>
  <si>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</si>
  <si>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</si>
  <si>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</si>
  <si>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</si>
  <si>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</si>
  <si>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</si>
  <si>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</si>
  <si>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</si>
  <si>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</si>
  <si>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</si>
  <si>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</si>
  <si>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</si>
  <si>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</si>
  <si>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</si>
  <si>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</si>
  <si>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</si>
  <si>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</si>
  <si>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</si>
  <si>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</si>
  <si>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</si>
  <si>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</si>
  <si>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</si>
  <si>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</si>
  <si>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</si>
  <si>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</si>
  <si>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</si>
  <si>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</si>
  <si>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</si>
  <si>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</si>
  <si>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</si>
  <si>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</si>
  <si>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</si>
  <si>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</si>
  <si>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</si>
  <si>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</si>
  <si>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</si>
  <si>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</si>
  <si>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</si>
  <si>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</si>
  <si>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</si>
  <si>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</si>
  <si>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</si>
  <si>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</si>
  <si>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</si>
  <si>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</si>
  <si>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</si>
  <si>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</si>
  <si>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</si>
  <si>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</si>
  <si>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</si>
  <si>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</si>
  <si>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</si>
  <si>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</si>
  <si>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</si>
  <si>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</si>
  <si>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</si>
  <si>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</si>
  <si>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</si>
  <si>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</si>
  <si>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</si>
  <si>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</si>
  <si>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</si>
  <si>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</si>
  <si>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</si>
  <si>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</si>
  <si>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</si>
  <si>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</si>
  <si>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</si>
  <si>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</si>
  <si>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</si>
  <si>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</si>
  <si>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</si>
  <si>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</si>
  <si>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</si>
  <si>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</si>
  <si>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</si>
  <si>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</si>
  <si>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</si>
  <si>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</si>
  <si>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</si>
  <si>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</si>
  <si>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</si>
  <si>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</si>
  <si>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</si>
  <si>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</si>
  <si>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</si>
  <si>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</si>
  <si>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</si>
  <si>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</si>
  <si>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</si>
  <si>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</si>
  <si>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</si>
  <si>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</si>
  <si>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</si>
  <si>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</si>
  <si>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</si>
  <si>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</si>
  <si>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</si>
  <si>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</si>
  <si>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</si>
  <si>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</si>
  <si>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</si>
  <si>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</si>
  <si>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</si>
  <si>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</si>
  <si>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</si>
  <si>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</si>
  <si>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</si>
  <si>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</si>
  <si>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</si>
  <si>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</si>
  <si>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</si>
  <si>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</si>
  <si>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</si>
  <si>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</si>
  <si>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</si>
  <si>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</si>
  <si>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</si>
  <si>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</si>
  <si>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</si>
  <si>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</si>
  <si>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</si>
  <si>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</si>
  <si>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</si>
  <si>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</si>
  <si>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</si>
  <si>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</si>
  <si>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</si>
  <si>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</si>
  <si>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</si>
  <si>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</si>
  <si>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</si>
  <si>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</si>
  <si>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</si>
  <si>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</si>
  <si>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</si>
  <si>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</si>
  <si>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</si>
  <si>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</si>
  <si>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</si>
  <si>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</si>
  <si>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</si>
  <si>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</si>
  <si>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</si>
  <si>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</si>
  <si>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</si>
  <si>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</si>
  <si>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</si>
  <si>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</si>
  <si>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</si>
  <si>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</si>
  <si>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</si>
  <si>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</si>
  <si>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</si>
  <si>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</si>
  <si>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</si>
  <si>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</si>
  <si>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</si>
  <si>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</si>
  <si>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</si>
  <si>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</si>
  <si>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</si>
  <si>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</si>
  <si>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</si>
  <si>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</si>
  <si>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</si>
  <si>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</si>
  <si>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</si>
  <si>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</si>
  <si>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</si>
  <si>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</si>
  <si>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</si>
  <si>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</si>
  <si>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</si>
  <si>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</si>
  <si>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</si>
  <si>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</si>
  <si>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</si>
  <si>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</si>
  <si>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</si>
  <si>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</si>
  <si>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</si>
  <si>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</si>
  <si>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</si>
  <si>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</si>
  <si>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</si>
  <si>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</si>
  <si>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</si>
  <si>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</si>
  <si>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</si>
  <si>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</si>
  <si>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</si>
  <si>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</si>
  <si>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</si>
  <si>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</si>
  <si>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</si>
  <si>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</si>
  <si>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</si>
  <si>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</si>
  <si>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</si>
  <si>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</si>
  <si>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</si>
  <si>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</si>
  <si>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</si>
  <si>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</si>
  <si>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</si>
  <si>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</si>
  <si>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</si>
  <si>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</si>
  <si>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</si>
  <si>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</si>
  <si>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</si>
  <si>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</si>
  <si>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</si>
  <si>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</si>
  <si>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</si>
  <si>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</si>
  <si>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</si>
  <si>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</si>
  <si>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</si>
  <si>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</si>
  <si>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</si>
  <si>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</si>
  <si>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</si>
  <si>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</si>
  <si>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</si>
  <si>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</si>
  <si>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</si>
  <si>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</si>
  <si>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</si>
  <si>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</si>
  <si>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</si>
  <si>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</si>
  <si>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</si>
  <si>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</si>
  <si>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</si>
  <si>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</si>
  <si>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</si>
  <si>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</si>
  <si>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</si>
  <si>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</si>
  <si>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</si>
  <si>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</si>
  <si>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</si>
  <si>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</si>
  <si>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</si>
  <si>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</si>
  <si>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</si>
  <si>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</si>
  <si>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</si>
  <si>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</si>
  <si>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</si>
  <si>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</si>
  <si>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</si>
  <si>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</si>
  <si>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</si>
  <si>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</si>
  <si>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</si>
  <si>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</si>
  <si>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</si>
  <si>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</si>
  <si>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</si>
  <si>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</si>
  <si>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</si>
  <si>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</si>
  <si>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</si>
  <si>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</si>
  <si>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</si>
  <si>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</si>
  <si>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</si>
  <si>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</si>
  <si>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</si>
  <si>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</si>
  <si>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</si>
  <si>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</si>
  <si>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</si>
  <si>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</si>
  <si>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</si>
  <si>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</si>
  <si>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</si>
  <si>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</si>
  <si>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</si>
  <si>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</si>
  <si>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</si>
  <si>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</si>
  <si>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</si>
  <si>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</si>
  <si>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</si>
  <si>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</si>
  <si>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</si>
  <si>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</si>
  <si>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</si>
  <si>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</si>
  <si>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</si>
  <si>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</si>
  <si>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</si>
  <si>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</si>
  <si>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</si>
  <si>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</si>
  <si>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</si>
  <si>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</si>
  <si>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</si>
  <si>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</si>
  <si>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</si>
  <si>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</si>
  <si>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</si>
  <si>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</si>
  <si>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</si>
  <si>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</si>
  <si>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</si>
  <si>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</si>
  <si>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</si>
  <si>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</si>
  <si>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</si>
  <si>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</si>
  <si>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</si>
  <si>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</si>
  <si>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</si>
  <si>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</si>
  <si>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</si>
  <si>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</si>
  <si>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</si>
  <si>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</si>
  <si>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</si>
  <si>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</si>
  <si>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</si>
  <si>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</si>
  <si>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</si>
  <si>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</si>
  <si>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</si>
  <si>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</si>
  <si>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</si>
  <si>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</si>
  <si>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</si>
  <si>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</si>
  <si>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</si>
  <si>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</si>
  <si>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</si>
  <si>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</si>
  <si>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</si>
  <si>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</si>
  <si>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</si>
  <si>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</si>
  <si>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</si>
  <si>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</si>
  <si>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</si>
  <si>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</si>
  <si>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</si>
  <si>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</si>
  <si>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</si>
  <si>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</si>
  <si>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</si>
  <si>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</si>
  <si>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</si>
  <si>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</si>
  <si>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</si>
  <si>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</si>
  <si>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</si>
  <si>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</si>
  <si>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</si>
  <si>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</si>
  <si>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</si>
  <si>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</si>
  <si>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</si>
  <si>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</si>
  <si>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</si>
  <si>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</si>
  <si>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</si>
  <si>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</si>
  <si>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</si>
  <si>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</si>
  <si>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</si>
  <si>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</si>
  <si>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</si>
  <si>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</si>
  <si>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</si>
  <si>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</si>
  <si>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</si>
  <si>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</si>
  <si>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</si>
  <si>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</si>
  <si>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</si>
  <si>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</si>
  <si>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</si>
  <si>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</si>
  <si>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</si>
  <si>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</si>
  <si>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</si>
  <si>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</si>
  <si>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</si>
  <si>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</si>
  <si>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</si>
  <si>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</si>
  <si>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</si>
  <si>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</si>
  <si>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</si>
  <si>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</si>
  <si>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</si>
  <si>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</si>
  <si>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</si>
  <si>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</si>
  <si>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</si>
  <si>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</si>
  <si>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</si>
  <si>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</si>
  <si>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</si>
  <si>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</si>
  <si>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</si>
  <si>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</si>
  <si>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</si>
  <si>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</si>
  <si>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</si>
  <si>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</si>
  <si>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</si>
  <si>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</si>
  <si>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</si>
  <si>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</si>
  <si>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</si>
  <si>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</si>
  <si>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</si>
  <si>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</si>
  <si>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</si>
  <si>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</si>
  <si>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</si>
  <si>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</si>
  <si>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</si>
  <si>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</si>
  <si>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</si>
  <si>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</si>
  <si>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</si>
  <si>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</si>
  <si>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</si>
  <si>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</si>
  <si>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</si>
  <si>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</si>
  <si>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</si>
  <si>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</si>
  <si>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</si>
  <si>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</si>
  <si>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</si>
  <si>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</si>
  <si>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</si>
  <si>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</si>
  <si>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</si>
  <si>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</si>
  <si>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</si>
  <si>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</si>
  <si>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</si>
  <si>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</si>
  <si>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</si>
  <si>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</si>
  <si>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</si>
  <si>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</si>
  <si>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</si>
  <si>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</si>
  <si>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</si>
  <si>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</si>
  <si>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</si>
  <si>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</si>
  <si>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</si>
  <si>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</si>
  <si>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</si>
  <si>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</si>
  <si>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</si>
  <si>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</si>
  <si>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</si>
  <si>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</si>
  <si>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</si>
  <si>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</si>
  <si>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</si>
  <si>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</si>
  <si>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</si>
  <si>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</si>
  <si>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</si>
  <si>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</si>
  <si>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</si>
  <si>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</si>
  <si>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</si>
  <si>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</si>
  <si>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</si>
  <si>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</si>
  <si>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</si>
  <si>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</si>
  <si>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</si>
  <si>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</si>
  <si>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</si>
  <si>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</si>
  <si>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</si>
  <si>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</si>
  <si>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</si>
  <si>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</si>
  <si>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</si>
  <si>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</si>
  <si>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</si>
  <si>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</si>
  <si>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</si>
  <si>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</si>
  <si>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</si>
  <si>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</si>
  <si>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</si>
  <si>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</si>
  <si>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</si>
  <si>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</si>
  <si>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</si>
  <si>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</si>
  <si>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</si>
  <si>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</si>
  <si>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</si>
  <si>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</si>
  <si>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</si>
  <si>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</si>
  <si>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</si>
  <si>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</si>
  <si>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</si>
  <si>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</si>
  <si>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</si>
  <si>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</si>
  <si>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</si>
  <si>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</si>
  <si>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</si>
  <si>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</si>
  <si>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</si>
  <si>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</si>
  <si>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</si>
  <si>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</si>
  <si>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</si>
  <si>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</si>
  <si>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</si>
  <si>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</si>
  <si>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</si>
  <si>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</si>
  <si>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</si>
  <si>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</si>
  <si>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</si>
  <si>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</si>
  <si>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</si>
  <si>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</si>
  <si>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</si>
  <si>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</si>
  <si>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</si>
  <si>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</si>
  <si>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</si>
  <si>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</si>
  <si>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</si>
  <si>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</si>
  <si>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</si>
  <si>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</si>
  <si>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</si>
  <si>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</si>
  <si>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</si>
  <si>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</si>
  <si>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</si>
  <si>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</si>
  <si>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</si>
  <si>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</si>
  <si>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</si>
  <si>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</si>
  <si>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</si>
  <si>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</si>
  <si>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</si>
  <si>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</si>
  <si>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</si>
  <si>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</si>
  <si>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</si>
  <si>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</si>
  <si>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</si>
  <si>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</si>
  <si>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</si>
  <si>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</si>
  <si>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</si>
  <si>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</si>
  <si>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</si>
  <si>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</si>
  <si>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</si>
  <si>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</si>
  <si>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</si>
  <si>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</si>
  <si>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</si>
  <si>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</si>
  <si>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</si>
  <si>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</si>
  <si>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</si>
  <si>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</si>
  <si>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</si>
  <si>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</si>
  <si>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</si>
  <si>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</si>
  <si>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</si>
  <si>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</si>
  <si>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</si>
  <si>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</si>
  <si>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</si>
  <si>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</si>
  <si>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</si>
  <si>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</si>
  <si>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</si>
  <si>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</si>
  <si>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</si>
  <si>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</si>
  <si>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</si>
  <si>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</si>
  <si>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</si>
  <si>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</si>
  <si>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</si>
  <si>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</si>
  <si>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</si>
  <si>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</si>
  <si>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</si>
  <si>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</si>
  <si>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</si>
  <si>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</si>
  <si>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</si>
  <si>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</si>
  <si>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</si>
  <si>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</si>
  <si>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</si>
  <si>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</si>
  <si>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</si>
  <si>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</si>
  <si>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</si>
  <si>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</si>
  <si>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</si>
  <si>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</si>
  <si>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</si>
  <si>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</si>
  <si>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</si>
  <si>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</si>
  <si>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</si>
  <si>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</si>
  <si>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</si>
  <si>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</si>
  <si>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</si>
  <si>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</si>
  <si>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</si>
  <si>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</si>
  <si>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</si>
  <si>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</si>
  <si>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</si>
  <si>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</si>
  <si>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</si>
  <si>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</si>
  <si>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</si>
  <si>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</si>
  <si>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</si>
  <si>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</si>
  <si>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</si>
  <si>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</si>
  <si>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</si>
  <si>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</si>
  <si>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</si>
  <si>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</si>
  <si>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</si>
  <si>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</si>
  <si>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</si>
  <si>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</si>
  <si>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</si>
  <si>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</si>
  <si>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</si>
  <si>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</si>
  <si>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</si>
  <si>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</si>
  <si>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</si>
  <si>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</si>
  <si>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</si>
  <si>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</si>
  <si>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</si>
  <si>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</si>
  <si>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</si>
  <si>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</si>
  <si>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</si>
  <si>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</si>
  <si>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</si>
  <si>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</si>
  <si>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</si>
  <si>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</si>
  <si>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</si>
  <si>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</si>
  <si>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</si>
  <si>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</si>
  <si>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</si>
  <si>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</si>
  <si>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</si>
  <si>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</si>
  <si>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</si>
  <si>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</si>
  <si>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</si>
  <si>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</si>
  <si>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</si>
  <si>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</si>
  <si>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</si>
  <si>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</si>
  <si>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</si>
  <si>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</si>
  <si>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</si>
  <si>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</si>
  <si>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</si>
  <si>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</si>
  <si>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</si>
  <si>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</si>
  <si>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</si>
  <si>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</si>
  <si>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</si>
  <si>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</si>
  <si>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</si>
  <si>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</si>
  <si>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</si>
  <si>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</si>
  <si>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</si>
  <si>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</si>
  <si>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</si>
  <si>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</si>
  <si>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</si>
  <si>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</si>
  <si>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</si>
  <si>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</si>
  <si>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</si>
  <si>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</si>
  <si>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</si>
  <si>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</si>
  <si>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</si>
  <si>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</si>
  <si>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</si>
  <si>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</si>
  <si>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</si>
  <si>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</si>
  <si>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</si>
  <si>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</si>
  <si>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</si>
  <si>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</si>
  <si>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</si>
  <si>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</si>
  <si>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</si>
  <si>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</si>
  <si>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</si>
  <si>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</si>
  <si>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</si>
  <si>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</si>
  <si>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</si>
  <si>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</si>
  <si>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</si>
  <si>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</si>
  <si>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</si>
  <si>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</si>
  <si>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</si>
  <si>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</si>
  <si>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</si>
  <si>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</si>
  <si>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</si>
  <si>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</si>
  <si>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</si>
  <si>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</si>
  <si>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</si>
  <si>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</si>
  <si>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</si>
  <si>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</si>
  <si>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</si>
  <si>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</si>
  <si>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</si>
  <si>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</si>
  <si>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</si>
  <si>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</si>
  <si>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</si>
  <si>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</si>
  <si>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</si>
  <si>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</si>
  <si>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</si>
  <si>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</si>
  <si>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</si>
  <si>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</si>
  <si>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</si>
  <si>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</si>
  <si>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</si>
  <si>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</si>
  <si>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</si>
  <si>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</si>
  <si>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</si>
  <si>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</si>
  <si>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</si>
  <si>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</si>
  <si>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</si>
  <si>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</si>
  <si>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</si>
  <si>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</si>
  <si>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</si>
  <si>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</si>
  <si>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</si>
  <si>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</si>
  <si>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</si>
  <si>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</si>
  <si>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</si>
  <si>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</si>
  <si>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</si>
  <si>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</si>
  <si>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</si>
  <si>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</si>
  <si>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</si>
  <si>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</si>
  <si>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</si>
  <si>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</si>
  <si>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</si>
  <si>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</si>
  <si>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</si>
  <si>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</si>
  <si>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</si>
  <si>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</si>
  <si>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</si>
  <si>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</si>
  <si>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</si>
  <si>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</si>
  <si>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</si>
  <si>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</si>
  <si>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</si>
  <si>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</si>
  <si>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</si>
  <si>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</si>
  <si>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</si>
  <si>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</si>
  <si>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</si>
  <si>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</si>
  <si>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</si>
  <si>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</si>
  <si>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</si>
  <si>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</si>
  <si>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</si>
  <si>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</si>
  <si>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</si>
  <si>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</si>
  <si>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</si>
  <si>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</si>
  <si>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</si>
  <si>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</si>
  <si>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</si>
  <si>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</si>
  <si>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</si>
  <si>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</si>
  <si>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</si>
  <si>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</si>
  <si>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</si>
  <si>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</si>
  <si>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</si>
  <si>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</si>
  <si>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</si>
  <si>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</si>
  <si>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</si>
  <si>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</si>
  <si>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</si>
  <si>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</si>
  <si>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</si>
  <si>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</si>
  <si>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</si>
  <si>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</si>
  <si>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</si>
  <si>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</si>
  <si>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</si>
  <si>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</si>
  <si>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</si>
  <si>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</si>
  <si>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</si>
  <si>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</si>
  <si>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</si>
  <si>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</si>
  <si>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</si>
  <si>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</si>
  <si>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</si>
  <si>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</si>
  <si>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</si>
  <si>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</si>
  <si>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</si>
  <si>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</si>
  <si>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</si>
  <si>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</si>
  <si>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</si>
  <si>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</si>
  <si>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</si>
  <si>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</si>
  <si>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</si>
  <si>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</si>
  <si>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</si>
  <si>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</si>
  <si>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</si>
  <si>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</si>
  <si>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</si>
  <si>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</si>
  <si>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</si>
  <si>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</si>
  <si>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</si>
  <si>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</si>
  <si>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</si>
  <si>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</si>
  <si>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</si>
  <si>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</si>
  <si>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</si>
  <si>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</si>
  <si>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</si>
  <si>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</si>
  <si>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</si>
  <si>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</si>
  <si>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</si>
  <si>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</si>
  <si>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</si>
  <si>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</si>
  <si>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</si>
  <si>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</si>
  <si>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</si>
  <si>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</si>
  <si>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</si>
  <si>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</si>
  <si>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</si>
  <si>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</si>
  <si>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</si>
  <si>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</si>
  <si>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</si>
  <si>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</si>
  <si>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</si>
  <si>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</si>
  <si>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</si>
  <si>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</si>
  <si>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</si>
  <si>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</si>
  <si>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</si>
  <si>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</si>
  <si>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</si>
  <si>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</si>
  <si>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</si>
  <si>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</si>
  <si>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</si>
  <si>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</si>
  <si>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</si>
  <si>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</si>
  <si>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</si>
  <si>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</si>
  <si>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</si>
  <si>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</si>
  <si>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</si>
  <si>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</si>
  <si>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</si>
  <si>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</si>
  <si>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</si>
  <si>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</si>
  <si>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</si>
  <si>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</si>
  <si>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</si>
  <si>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</si>
  <si>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</si>
  <si>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</si>
  <si>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</si>
  <si>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</si>
  <si>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</si>
  <si>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</si>
  <si>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</si>
  <si>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</si>
  <si>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</si>
  <si>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</si>
  <si>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</si>
  <si>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</si>
  <si>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</si>
  <si>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</si>
  <si>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</si>
  <si>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</si>
  <si>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</si>
  <si>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</si>
  <si>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</si>
  <si>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</si>
  <si>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</si>
  <si>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</si>
  <si>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</si>
  <si>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</si>
  <si>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</si>
  <si>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</si>
  <si>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</si>
  <si>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</si>
  <si>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</si>
  <si>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</si>
  <si>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</si>
  <si>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</si>
  <si>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</si>
  <si>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</si>
  <si>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</si>
  <si>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</si>
  <si>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</si>
  <si>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</si>
  <si>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</si>
  <si>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</si>
  <si>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</si>
  <si>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</si>
  <si>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</si>
  <si>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</si>
  <si>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</si>
  <si>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</si>
  <si>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</si>
  <si>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</si>
  <si>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</si>
  <si>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</si>
  <si>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</si>
  <si>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</si>
  <si>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</si>
  <si>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</si>
  <si>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</si>
  <si>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</si>
  <si>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</si>
  <si>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</si>
  <si>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</si>
  <si>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</si>
  <si>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</si>
  <si>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</si>
  <si>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</si>
  <si>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</si>
  <si>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</si>
  <si>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</si>
  <si>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</si>
  <si>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</si>
  <si>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</si>
  <si>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</si>
  <si>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</si>
  <si>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</si>
  <si>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</si>
  <si>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</si>
  <si>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</si>
  <si>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</si>
  <si>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</si>
  <si>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</si>
  <si>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</si>
  <si>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</si>
  <si>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</si>
  <si>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</si>
  <si>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</si>
  <si>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</si>
  <si>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</si>
  <si>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</si>
  <si>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</si>
  <si>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</si>
  <si>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</si>
  <si>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</si>
  <si>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</si>
  <si>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</si>
  <si>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</si>
  <si>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</si>
  <si>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</si>
  <si>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</si>
  <si>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</si>
  <si>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</si>
  <si>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</si>
  <si>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</si>
  <si>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</si>
  <si>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</si>
  <si>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</si>
  <si>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</si>
  <si>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</si>
  <si>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</si>
  <si>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</si>
  <si>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</si>
  <si>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</si>
  <si>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</si>
  <si>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</si>
  <si>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</si>
  <si>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</si>
  <si>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</si>
  <si>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</si>
  <si>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</si>
  <si>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</si>
  <si>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</si>
  <si>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</si>
  <si>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</si>
  <si>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</si>
  <si>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</si>
  <si>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</si>
  <si>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</si>
  <si>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</si>
  <si>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</si>
  <si>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</si>
  <si>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</si>
  <si>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</si>
  <si>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</si>
  <si>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</si>
  <si>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</si>
  <si>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</si>
  <si>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</si>
  <si>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</si>
  <si>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</si>
  <si>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</si>
  <si>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</si>
  <si>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</si>
  <si>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</si>
  <si>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</si>
  <si>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</si>
  <si>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</si>
  <si>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</si>
  <si>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</si>
  <si>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</si>
  <si>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</si>
  <si>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</si>
  <si>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</si>
  <si>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</si>
  <si>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</si>
  <si>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</si>
  <si>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</si>
  <si>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</si>
  <si>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</si>
  <si>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</si>
  <si>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</si>
  <si>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</si>
  <si>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</si>
  <si>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</si>
  <si>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</si>
  <si>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</si>
  <si>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</si>
  <si>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</si>
  <si>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</si>
  <si>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</si>
  <si>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</si>
  <si>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</si>
  <si>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</si>
  <si>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</si>
  <si>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</si>
  <si>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</si>
  <si>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</si>
  <si>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</si>
  <si>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</si>
  <si>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</si>
  <si>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</si>
  <si>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</si>
  <si>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</si>
  <si>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</si>
  <si>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</si>
  <si>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</si>
  <si>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</si>
  <si>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</si>
  <si>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</si>
  <si>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</si>
  <si>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</si>
  <si>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</si>
  <si>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</si>
  <si>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</si>
  <si>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</si>
  <si>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</si>
  <si>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</si>
  <si>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</si>
  <si>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</si>
  <si>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</si>
  <si>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</si>
  <si>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</si>
  <si>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</si>
  <si>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</si>
  <si>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</si>
  <si>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</si>
  <si>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</si>
  <si>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</si>
  <si>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</si>
  <si>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</si>
  <si>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</si>
  <si>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</si>
  <si>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</si>
  <si>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</si>
  <si>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</si>
  <si>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</si>
  <si>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</si>
  <si>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</si>
  <si>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</si>
  <si>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</si>
  <si>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</si>
  <si>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</si>
  <si>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</si>
  <si>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</si>
  <si>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</si>
  <si>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</si>
  <si>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</si>
  <si>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</si>
  <si>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</si>
  <si>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</si>
  <si>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</si>
  <si>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</si>
  <si>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</si>
  <si>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</si>
  <si>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</si>
  <si>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</si>
  <si>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</si>
  <si>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</si>
  <si>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</si>
  <si>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</si>
  <si>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</si>
  <si>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</si>
  <si>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</si>
  <si>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</si>
  <si>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</si>
  <si>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</si>
  <si>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</si>
  <si>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</si>
  <si>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</si>
  <si>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</si>
  <si>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</si>
  <si>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</si>
  <si>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</si>
  <si>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</si>
  <si>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</si>
  <si>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</si>
  <si>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</si>
  <si>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</si>
  <si>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</si>
  <si>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</si>
  <si>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</si>
  <si>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</si>
  <si>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</si>
  <si>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</si>
  <si>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</si>
  <si>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</si>
  <si>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</si>
  <si>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</si>
  <si>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</si>
  <si>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</si>
  <si>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</si>
  <si>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</si>
  <si>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</si>
  <si>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</si>
  <si>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</si>
  <si>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</si>
  <si>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</si>
  <si>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</si>
  <si>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</si>
  <si>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</si>
  <si>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</si>
  <si>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</si>
  <si>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</si>
  <si>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</si>
  <si>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</si>
  <si>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</si>
  <si>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</si>
  <si>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</si>
  <si>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</si>
  <si>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</si>
  <si>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</si>
  <si>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</si>
  <si>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</si>
  <si>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</si>
  <si>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</si>
  <si>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</si>
  <si>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</si>
  <si>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</si>
  <si>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</si>
  <si>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</si>
  <si>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</si>
  <si>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</si>
  <si>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</si>
  <si>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</si>
  <si>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</si>
  <si>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</si>
  <si>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</si>
  <si>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</si>
  <si>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</si>
  <si>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</si>
  <si>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</si>
  <si>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</si>
  <si>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</si>
  <si>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</si>
  <si>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</si>
  <si>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</si>
  <si>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</si>
  <si>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</si>
  <si>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</si>
  <si>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</si>
  <si>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</si>
  <si>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</si>
  <si>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</si>
  <si>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</si>
  <si>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</si>
  <si>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</si>
  <si>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</si>
  <si>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</si>
  <si>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</si>
  <si>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</si>
  <si>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</si>
  <si>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</si>
  <si>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</si>
  <si>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</si>
  <si>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</si>
  <si>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</si>
  <si>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</si>
  <si>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</si>
  <si>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</si>
  <si>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</si>
  <si>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</si>
  <si>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</si>
  <si>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</si>
  <si>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</si>
  <si>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</si>
  <si>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</si>
  <si>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</si>
  <si>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</si>
  <si>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</si>
  <si>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</si>
  <si>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</si>
  <si>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</si>
  <si>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</si>
  <si>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</si>
  <si>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</si>
  <si>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</si>
  <si>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</si>
  <si>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</si>
  <si>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</si>
  <si>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</si>
  <si>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</si>
  <si>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</si>
  <si>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</si>
  <si>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</si>
  <si>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</si>
  <si>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</si>
  <si>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</si>
  <si>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</si>
  <si>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</si>
  <si>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</si>
  <si>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</si>
  <si>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</si>
  <si>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</si>
  <si>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</si>
  <si>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</si>
  <si>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</si>
  <si>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</si>
  <si>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</si>
  <si>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</si>
  <si>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</si>
  <si>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</si>
  <si>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</si>
  <si>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</si>
  <si>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</si>
  <si>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</si>
  <si>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</si>
  <si>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</si>
  <si>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</si>
  <si>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</si>
  <si>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</si>
  <si>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</si>
  <si>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</si>
  <si>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</si>
  <si>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</si>
  <si>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</si>
  <si>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</si>
  <si>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</si>
  <si>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</si>
  <si>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</si>
  <si>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</si>
  <si>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</si>
  <si>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</si>
  <si>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</si>
  <si>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</si>
  <si>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</si>
  <si>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</si>
  <si>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</si>
  <si>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</si>
  <si>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</si>
  <si>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</si>
  <si>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</si>
  <si>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</si>
  <si>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</si>
  <si>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</si>
  <si>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</si>
  <si>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</si>
  <si>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</si>
  <si>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</si>
  <si>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</si>
  <si>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</si>
  <si>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</si>
  <si>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</si>
  <si>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</si>
  <si>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</si>
  <si>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</si>
  <si>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</si>
  <si>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</si>
  <si>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</si>
  <si>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</si>
  <si>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</si>
  <si>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</si>
  <si>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</si>
  <si>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</si>
  <si>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</si>
  <si>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</si>
  <si>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</si>
  <si>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</si>
  <si>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</si>
  <si>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</si>
  <si>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</si>
  <si>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</si>
  <si>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</si>
  <si>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</si>
  <si>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</si>
  <si>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</si>
  <si>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</si>
  <si>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</si>
  <si>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</si>
  <si>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</si>
  <si>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</si>
  <si>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</si>
  <si>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</si>
  <si>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</si>
  <si>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</si>
  <si>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</si>
  <si>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</si>
  <si>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</si>
  <si>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</si>
  <si>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</si>
  <si>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</si>
  <si>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</si>
  <si>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</si>
  <si>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</si>
  <si>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</si>
  <si>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</si>
  <si>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</si>
  <si>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</si>
  <si>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</si>
  <si>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</si>
  <si>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</si>
  <si>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</si>
  <si>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</si>
  <si>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</si>
  <si>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</si>
  <si>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</si>
  <si>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</si>
  <si>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</si>
  <si>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</si>
  <si>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</si>
  <si>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</si>
  <si>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</si>
  <si>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</si>
  <si>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</si>
  <si>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</si>
  <si>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</si>
  <si>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</si>
  <si>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</si>
  <si>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</si>
  <si>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</si>
  <si>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</si>
  <si>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</si>
  <si>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</si>
  <si>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</si>
  <si>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</si>
  <si>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</si>
  <si>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</si>
  <si>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</si>
  <si>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</si>
  <si>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</si>
  <si>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</si>
  <si>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</si>
  <si>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</si>
  <si>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</si>
  <si>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</si>
  <si>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</si>
  <si>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</si>
  <si>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</si>
  <si>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</si>
  <si>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</si>
  <si>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</si>
  <si>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</si>
  <si>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</si>
  <si>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</si>
  <si>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</si>
  <si>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</si>
  <si>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</si>
  <si>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</si>
  <si>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</si>
  <si>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</si>
  <si>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</si>
  <si>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</si>
  <si>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</si>
  <si>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</si>
  <si>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</si>
  <si>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</si>
  <si>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</si>
  <si>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</si>
  <si>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</si>
  <si>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</si>
  <si>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</si>
  <si>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</si>
  <si>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</si>
  <si>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</si>
  <si>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</si>
  <si>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</si>
  <si>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</si>
  <si>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</si>
  <si>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</si>
  <si>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</si>
  <si>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</si>
  <si>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</si>
  <si>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</si>
  <si>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</si>
  <si>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</si>
  <si>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</si>
  <si>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</si>
  <si>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</si>
  <si>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</si>
  <si>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</si>
  <si>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</si>
  <si>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</si>
  <si>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</si>
  <si>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</si>
  <si>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</si>
  <si>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</si>
  <si>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</si>
  <si>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</si>
  <si>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</si>
  <si>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</si>
  <si>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</si>
  <si>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</si>
  <si>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</si>
  <si>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</si>
  <si>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</si>
  <si>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</si>
  <si>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</si>
  <si>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</si>
  <si>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</si>
  <si>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</si>
  <si>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</si>
  <si>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</si>
  <si>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</si>
  <si>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</si>
  <si>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</si>
  <si>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</si>
  <si>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</si>
  <si>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</si>
  <si>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</si>
  <si>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</si>
  <si>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</si>
  <si>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</si>
  <si>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</si>
  <si>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</si>
  <si>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</si>
  <si>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</si>
  <si>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</si>
  <si>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</si>
  <si>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</si>
  <si>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</si>
  <si>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</si>
  <si>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</si>
  <si>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</si>
  <si>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</si>
  <si>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</si>
  <si>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</si>
  <si>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</si>
  <si>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</si>
  <si>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</si>
  <si>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</si>
  <si>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</si>
  <si>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</si>
  <si>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</si>
  <si>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</si>
  <si>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</si>
  <si>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</si>
  <si>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</si>
  <si>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</si>
  <si>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</si>
  <si>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</si>
  <si>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</si>
  <si>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</si>
  <si>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</si>
  <si>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</si>
  <si>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</si>
  <si>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</si>
  <si>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</si>
  <si>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</si>
  <si>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</si>
  <si>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</si>
  <si>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</si>
  <si>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</si>
  <si>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</si>
  <si>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</si>
  <si>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</si>
  <si>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</si>
  <si>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</si>
  <si>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</si>
  <si>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</si>
  <si>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</si>
  <si>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</si>
  <si>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</si>
  <si>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</si>
  <si>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</si>
  <si>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</si>
  <si>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</si>
  <si>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</si>
  <si>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</si>
  <si>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</si>
  <si>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</si>
  <si>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</si>
  <si>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</si>
  <si>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</si>
  <si>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</si>
  <si>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</si>
  <si>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</si>
  <si>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</si>
  <si>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</si>
  <si>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</si>
  <si>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</si>
  <si>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</si>
  <si>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</si>
  <si>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</si>
  <si>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</si>
  <si>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</si>
  <si>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</si>
  <si>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</si>
  <si>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</si>
  <si>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</si>
  <si>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</si>
  <si>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</si>
  <si>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</si>
  <si>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</si>
  <si>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</si>
  <si>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</si>
  <si>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</si>
  <si>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</si>
  <si>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</si>
  <si>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</si>
  <si>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</si>
  <si>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</si>
  <si>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</si>
  <si>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</si>
  <si>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</si>
  <si>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</si>
  <si>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</si>
  <si>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</si>
  <si>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</si>
  <si>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</si>
  <si>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</si>
  <si>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</si>
  <si>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</si>
  <si>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</si>
  <si>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</si>
  <si>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</si>
  <si>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</si>
  <si>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</si>
  <si>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</si>
  <si>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</si>
  <si>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</si>
  <si>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</si>
  <si>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</si>
  <si>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</si>
  <si>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</si>
  <si>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</si>
  <si>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</si>
  <si>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</si>
  <si>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</si>
  <si>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</si>
  <si>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</si>
  <si>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</si>
  <si>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</si>
  <si>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</si>
  <si>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</si>
  <si>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</si>
  <si>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</si>
  <si>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</si>
  <si>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</si>
  <si>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</si>
  <si>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</si>
  <si>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</si>
  <si>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</si>
  <si>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</si>
  <si>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</si>
  <si>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</si>
  <si>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</si>
  <si>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</si>
  <si>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</si>
  <si>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</si>
  <si>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</si>
  <si>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</si>
  <si>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</si>
  <si>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</si>
  <si>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</si>
  <si>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</si>
  <si>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</si>
  <si>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</si>
  <si>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</si>
  <si>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</si>
  <si>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</si>
  <si>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</si>
  <si>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</si>
  <si>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</si>
  <si>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</si>
  <si>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</si>
  <si>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</si>
  <si>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</si>
  <si>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</si>
  <si>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</si>
  <si>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</si>
  <si>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</si>
  <si>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</si>
  <si>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</si>
  <si>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</si>
  <si>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</si>
  <si>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</si>
  <si>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</si>
  <si>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</si>
  <si>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</si>
  <si>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</si>
  <si>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</si>
  <si>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</si>
  <si>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</si>
  <si>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</si>
  <si>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</si>
  <si>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</si>
  <si>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</si>
  <si>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</si>
  <si>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</si>
  <si>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</si>
  <si>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</si>
  <si>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</si>
  <si>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</si>
  <si>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</si>
  <si>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</si>
  <si>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</si>
  <si>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</si>
  <si>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</si>
  <si>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</si>
  <si>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</si>
  <si>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</si>
  <si>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</si>
  <si>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</si>
  <si>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</si>
  <si>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</si>
  <si>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</si>
  <si>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</si>
  <si>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</si>
  <si>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</si>
  <si>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</si>
  <si>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</si>
  <si>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</si>
  <si>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</si>
  <si>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</si>
  <si>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</si>
  <si>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</si>
  <si>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</si>
  <si>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</si>
  <si>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</si>
  <si>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</si>
  <si>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</si>
  <si>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</si>
  <si>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</si>
  <si>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</si>
  <si>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</si>
  <si>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</si>
  <si>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</si>
  <si>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</si>
  <si>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</si>
  <si>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</si>
  <si>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</si>
  <si>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</si>
  <si>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</si>
  <si>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</si>
  <si>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</si>
  <si>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</si>
  <si>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</si>
  <si>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</si>
  <si>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</si>
  <si>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</si>
  <si>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</si>
  <si>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</si>
  <si>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</si>
  <si>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</si>
  <si>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</si>
  <si>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</si>
  <si>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</si>
  <si>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</si>
  <si>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</si>
  <si>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</si>
  <si>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</si>
  <si>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</si>
  <si>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</si>
  <si>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</si>
  <si>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</si>
  <si>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</si>
  <si>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</si>
  <si>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</si>
  <si>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</si>
  <si>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</si>
  <si>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</si>
  <si>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</si>
  <si>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</si>
  <si>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</si>
  <si>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</si>
  <si>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</si>
  <si>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</si>
  <si>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</si>
  <si>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</si>
  <si>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</si>
  <si>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</si>
  <si>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</si>
  <si>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</si>
  <si>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</si>
  <si>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</si>
  <si>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</si>
  <si>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</si>
  <si>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</si>
  <si>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</si>
  <si>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</si>
  <si>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</si>
  <si>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</si>
  <si>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</si>
  <si>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</si>
  <si>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</si>
  <si>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</si>
  <si>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</si>
  <si>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</si>
  <si>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</si>
  <si>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</si>
  <si>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</si>
  <si>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</si>
  <si>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</si>
  <si>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</si>
  <si>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</si>
  <si>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</si>
  <si>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</si>
  <si>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</si>
  <si>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</si>
  <si>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</si>
  <si>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</si>
  <si>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</si>
  <si>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</si>
  <si>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</si>
  <si>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</si>
  <si>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</si>
  <si>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</si>
  <si>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</si>
  <si>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</si>
  <si>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</si>
  <si>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</si>
  <si>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</si>
  <si>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</si>
  <si>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</si>
  <si>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</si>
  <si>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</si>
  <si>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</si>
  <si>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</si>
  <si>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</si>
  <si>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</si>
  <si>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</si>
  <si>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</si>
  <si>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</si>
  <si>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</si>
  <si>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</si>
  <si>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</si>
  <si>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</si>
  <si>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</si>
  <si>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</si>
  <si>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</si>
  <si>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</si>
  <si>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</si>
  <si>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</si>
  <si>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</si>
  <si>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</si>
  <si>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</si>
  <si>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</si>
  <si>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</si>
  <si>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</si>
  <si>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</si>
  <si>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</si>
  <si>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</si>
  <si>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</si>
  <si>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</si>
  <si>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</si>
  <si>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</si>
  <si>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</si>
  <si>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</si>
  <si>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</si>
  <si>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</si>
  <si>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</si>
  <si>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</si>
  <si>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</si>
  <si>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</si>
  <si>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</si>
  <si>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</si>
  <si>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</si>
  <si>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</si>
  <si>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</si>
  <si>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</si>
  <si>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</si>
  <si>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</si>
  <si>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</si>
  <si>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</si>
  <si>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</si>
  <si>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</si>
  <si>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</si>
  <si>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</si>
  <si>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</si>
  <si>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</si>
  <si>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</si>
  <si>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</si>
  <si>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</si>
  <si>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</si>
  <si>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</si>
  <si>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</si>
  <si>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</si>
  <si>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</si>
  <si>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</si>
  <si>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</si>
  <si>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</si>
  <si>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</si>
  <si>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</si>
  <si>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</si>
  <si>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</si>
  <si>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</si>
  <si>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</si>
  <si>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</si>
  <si>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</si>
  <si>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</si>
  <si>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</si>
  <si>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</si>
  <si>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</si>
  <si>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</si>
  <si>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</si>
  <si>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</si>
  <si>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</si>
  <si>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</si>
  <si>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</si>
  <si>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</si>
  <si>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</si>
  <si>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</si>
  <si>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</si>
  <si>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</si>
  <si>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</si>
  <si>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</si>
  <si>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</si>
  <si>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</si>
  <si>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</si>
  <si>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</si>
  <si>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</si>
  <si>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</si>
  <si>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</si>
  <si>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</si>
  <si>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</si>
  <si>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</si>
  <si>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</si>
  <si>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</si>
  <si>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</si>
  <si>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</si>
  <si>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</si>
  <si>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</si>
  <si>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</si>
  <si>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</si>
  <si>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</si>
  <si>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</si>
  <si>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</si>
  <si>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</si>
  <si>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</si>
  <si>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</si>
  <si>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</si>
  <si>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</si>
  <si>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</si>
  <si>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</si>
  <si>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</si>
  <si>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</si>
  <si>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</si>
  <si>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</si>
  <si>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</si>
  <si>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</si>
  <si>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</si>
  <si>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</si>
  <si>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</si>
  <si>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</si>
  <si>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</si>
  <si>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</si>
  <si>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</si>
  <si>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</si>
  <si>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</si>
  <si>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</si>
  <si>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</si>
  <si>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</si>
  <si>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</si>
  <si>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</si>
  <si>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</si>
  <si>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</si>
  <si>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</si>
  <si>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</si>
  <si>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</si>
  <si>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</si>
  <si>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</si>
  <si>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</si>
  <si>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</si>
  <si>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</si>
  <si>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</si>
  <si>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</si>
  <si>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</si>
  <si>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</si>
  <si>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</si>
  <si>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</si>
  <si>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</si>
  <si>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</si>
  <si>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</si>
  <si>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</si>
  <si>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</si>
  <si>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</si>
  <si>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</si>
  <si>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</si>
  <si>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</si>
  <si>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</si>
  <si>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</si>
  <si>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</si>
  <si>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</si>
  <si>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</si>
  <si>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</si>
  <si>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</si>
  <si>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</si>
  <si>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</si>
  <si>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</si>
  <si>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</si>
  <si>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</si>
  <si>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</si>
  <si>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</si>
  <si>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</si>
  <si>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</si>
  <si>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</si>
  <si>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</si>
  <si>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</si>
  <si>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</si>
  <si>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</si>
  <si>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</si>
  <si>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</si>
  <si>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</si>
  <si>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</si>
  <si>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</si>
  <si>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</si>
  <si>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</si>
  <si>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</si>
  <si>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</si>
  <si>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</si>
  <si>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</si>
  <si>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</si>
  <si>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</si>
  <si>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</si>
  <si>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</si>
  <si>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</si>
  <si>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</si>
  <si>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</si>
  <si>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</si>
  <si>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</si>
  <si>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</si>
  <si>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</si>
  <si>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</si>
  <si>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</si>
  <si>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</si>
  <si>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</si>
  <si>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</si>
  <si>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</si>
  <si>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</si>
  <si>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</si>
  <si>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</si>
  <si>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</si>
  <si>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</si>
  <si>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</si>
  <si>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</si>
  <si>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</si>
  <si>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</si>
  <si>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</si>
  <si>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</si>
  <si>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</si>
  <si>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</si>
  <si>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</si>
  <si>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</si>
  <si>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</si>
  <si>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</si>
  <si>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</si>
  <si>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</si>
  <si>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</si>
  <si>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</si>
  <si>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</si>
  <si>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</si>
  <si>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</si>
  <si>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</si>
  <si>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</si>
  <si>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</si>
  <si>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</si>
  <si>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</si>
  <si>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</si>
  <si>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</si>
  <si>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</si>
  <si>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</si>
  <si>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</si>
  <si>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</si>
  <si>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</si>
  <si>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</si>
  <si>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</si>
  <si>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</si>
  <si>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</si>
  <si>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</si>
  <si>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</si>
  <si>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</si>
  <si>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</si>
  <si>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</si>
  <si>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</si>
  <si>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</si>
  <si>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</si>
  <si>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</si>
  <si>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</si>
  <si>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</si>
  <si>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</si>
  <si>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</si>
  <si>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</si>
  <si>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</si>
  <si>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</si>
  <si>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</si>
  <si>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</si>
  <si>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</si>
  <si>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</si>
  <si>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</si>
  <si>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</si>
  <si>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</si>
  <si>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</si>
  <si>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</si>
  <si>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</si>
  <si>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</si>
  <si>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</si>
  <si>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</si>
  <si>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</si>
  <si>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</si>
  <si>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</si>
  <si>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</si>
  <si>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</si>
  <si>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</si>
  <si>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</si>
  <si>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</si>
  <si>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</si>
  <si>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</si>
  <si>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</si>
  <si>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</si>
  <si>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</si>
  <si>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</si>
  <si>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</si>
  <si>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</si>
  <si>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</si>
  <si>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</si>
  <si>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</si>
  <si>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</si>
  <si>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</si>
  <si>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</si>
  <si>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</si>
  <si>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</si>
  <si>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</si>
  <si>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</si>
  <si>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</si>
  <si>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</si>
  <si>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</si>
  <si>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</si>
  <si>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</si>
  <si>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</si>
  <si>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</si>
  <si>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</si>
  <si>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</si>
  <si>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</si>
  <si>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</si>
  <si>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</si>
  <si>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</si>
  <si>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</si>
  <si>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</si>
  <si>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</si>
  <si>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</si>
  <si>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</si>
  <si>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</si>
  <si>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</si>
  <si>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</si>
  <si>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</si>
  <si>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</si>
  <si>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</si>
  <si>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</si>
  <si>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</si>
  <si>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</si>
  <si>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</si>
  <si>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</si>
  <si>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</si>
  <si>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</si>
  <si>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</si>
  <si>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</si>
  <si>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</si>
  <si>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</si>
  <si>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</si>
  <si>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</si>
  <si>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</si>
  <si>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</si>
  <si>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</si>
  <si>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</si>
  <si>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</si>
  <si>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</si>
  <si>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</si>
  <si>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</si>
  <si>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</si>
  <si>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</si>
  <si>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</si>
  <si>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</si>
  <si>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</si>
  <si>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</si>
  <si>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</si>
  <si>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</si>
  <si>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</si>
  <si>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</si>
  <si>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</si>
  <si>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</si>
  <si>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</si>
  <si>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</si>
  <si>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</si>
  <si>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</si>
  <si>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</si>
  <si>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</si>
  <si>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</si>
  <si>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</si>
  <si>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</si>
  <si>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</si>
  <si>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</si>
  <si>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</si>
  <si>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</si>
  <si>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</si>
  <si>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</si>
  <si>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</si>
  <si>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</si>
  <si>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</si>
  <si>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</si>
  <si>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</si>
  <si>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</si>
  <si>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</si>
  <si>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</si>
  <si>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</si>
  <si>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</si>
  <si>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</si>
  <si>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</si>
  <si>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</si>
  <si>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</si>
  <si>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</si>
  <si>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</si>
  <si>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</si>
  <si>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</si>
  <si>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</si>
  <si>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</si>
  <si>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</si>
  <si>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</si>
  <si>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</si>
  <si>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</si>
  <si>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</si>
  <si>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</si>
  <si>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</si>
  <si>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</si>
  <si>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</si>
  <si>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</si>
  <si>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</si>
  <si>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</si>
  <si>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</si>
  <si>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</si>
  <si>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</si>
  <si>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</si>
  <si>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</si>
  <si>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</si>
  <si>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</si>
  <si>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</si>
  <si>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</si>
  <si>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</si>
  <si>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</si>
  <si>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</si>
  <si>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</si>
  <si>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</si>
  <si>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</si>
  <si>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</si>
  <si>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</si>
  <si>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</si>
  <si>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</si>
  <si>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</si>
  <si>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</si>
  <si>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</si>
  <si>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</si>
  <si>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</si>
  <si>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</si>
  <si>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</si>
  <si>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</si>
  <si>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</si>
  <si>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</si>
  <si>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</si>
  <si>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</si>
  <si>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</si>
  <si>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</si>
  <si>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</si>
  <si>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</si>
  <si>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</si>
  <si>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</si>
  <si>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</si>
  <si>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</si>
  <si>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</si>
  <si>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</si>
  <si>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</si>
  <si>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</si>
  <si>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</si>
  <si>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</si>
  <si>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</si>
  <si>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</si>
  <si>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</si>
  <si>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</si>
  <si>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</si>
  <si>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</si>
  <si>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</si>
  <si>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</si>
  <si>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</si>
  <si>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</si>
  <si>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</si>
  <si>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</si>
  <si>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</si>
  <si>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</si>
  <si>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</si>
  <si>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</si>
  <si>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</si>
  <si>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</si>
  <si>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</si>
  <si>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</si>
  <si>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</si>
  <si>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</si>
  <si>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</si>
  <si>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</si>
  <si>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</si>
  <si>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</si>
  <si>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</si>
  <si>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</si>
  <si>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</si>
  <si>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</si>
  <si>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</si>
  <si>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</si>
  <si>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</si>
  <si>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</si>
  <si>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</si>
  <si>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</si>
  <si>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</si>
  <si>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</si>
  <si>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</si>
  <si>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</si>
  <si>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</si>
  <si>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</si>
  <si>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</si>
  <si>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</si>
  <si>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</si>
  <si>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</si>
  <si>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</si>
  <si>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</si>
  <si>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</si>
  <si>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</si>
  <si>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</si>
  <si>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</si>
  <si>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</si>
  <si>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</si>
  <si>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</si>
  <si>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</si>
  <si>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</si>
  <si>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</si>
  <si>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</si>
  <si>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</si>
  <si>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</si>
  <si>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</si>
  <si>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</si>
  <si>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</si>
  <si>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</si>
  <si>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</si>
  <si>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</si>
  <si>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</si>
  <si>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</si>
  <si>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</si>
  <si>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</si>
  <si>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</si>
  <si>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</si>
  <si>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</si>
  <si>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</si>
  <si>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</si>
  <si>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</si>
  <si>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</si>
  <si>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</si>
  <si>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</si>
  <si>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</si>
  <si>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</si>
  <si>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</si>
  <si>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</si>
  <si>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</si>
  <si>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</si>
  <si>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</si>
  <si>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</si>
  <si>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</si>
  <si>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</si>
  <si>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</si>
  <si>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</si>
  <si>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</si>
  <si>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</si>
  <si>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</si>
  <si>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</si>
  <si>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</si>
  <si>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</si>
  <si>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</si>
  <si>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</si>
  <si>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</si>
  <si>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</si>
  <si>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</si>
  <si>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</si>
  <si>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</si>
  <si>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</si>
  <si>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</si>
  <si>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</si>
  <si>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</si>
  <si>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</si>
  <si>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</si>
  <si>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</si>
  <si>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</si>
  <si>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</si>
  <si>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</si>
  <si>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</si>
  <si>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</si>
  <si>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</si>
  <si>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</si>
  <si>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</si>
  <si>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</si>
  <si>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</si>
  <si>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</si>
  <si>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</si>
  <si>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</si>
  <si>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</si>
  <si>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</si>
  <si>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</si>
  <si>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</si>
  <si>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</si>
  <si>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</si>
  <si>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</si>
  <si>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</si>
  <si>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</si>
  <si>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</si>
  <si>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</si>
  <si>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</si>
  <si>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</si>
  <si>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</si>
  <si>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</si>
  <si>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</si>
  <si>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</si>
  <si>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</si>
  <si>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</si>
  <si>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</si>
  <si>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</si>
  <si>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</si>
  <si>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</si>
  <si>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</si>
  <si>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</si>
  <si>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</si>
  <si>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</si>
  <si>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</si>
  <si>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</si>
  <si>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</si>
  <si>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</si>
  <si>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</si>
  <si>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</si>
  <si>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</si>
  <si>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</si>
  <si>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</si>
  <si>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</si>
  <si>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</si>
  <si>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</si>
  <si>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</si>
  <si>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</si>
  <si>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</si>
  <si>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</si>
  <si>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</si>
  <si>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</si>
  <si>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</si>
  <si>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</si>
  <si>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</si>
  <si>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</si>
  <si>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</si>
  <si>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</si>
  <si>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</si>
  <si>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</si>
  <si>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</si>
  <si>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</si>
  <si>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</si>
  <si>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</si>
  <si>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</si>
  <si>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</si>
  <si>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</si>
  <si>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</si>
  <si>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</si>
  <si>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</si>
  <si>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</si>
  <si>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</si>
  <si>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</si>
  <si>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</si>
  <si>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</si>
  <si>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</si>
  <si>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</si>
  <si>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</si>
  <si>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</si>
  <si>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</si>
  <si>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</si>
  <si>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</si>
  <si>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</si>
  <si>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</si>
  <si>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</si>
  <si>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</si>
  <si>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</si>
  <si>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</si>
  <si>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</si>
  <si>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</si>
  <si>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</si>
  <si>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</si>
  <si>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</si>
  <si>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</si>
  <si>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</si>
  <si>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</si>
  <si>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</si>
  <si>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</si>
  <si>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</si>
  <si>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</si>
  <si>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</si>
  <si>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</si>
  <si>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</si>
  <si>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</si>
  <si>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</si>
  <si>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</si>
  <si>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</si>
  <si>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</si>
  <si>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</si>
  <si>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</si>
  <si>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</si>
  <si>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</si>
  <si>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</si>
  <si>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</si>
  <si>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</si>
  <si>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</si>
  <si>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</si>
  <si>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</si>
  <si>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</si>
  <si>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</si>
  <si>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</si>
  <si>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</si>
  <si>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</si>
  <si>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</si>
  <si>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</si>
  <si>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</si>
  <si>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</si>
  <si>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</si>
  <si>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</si>
  <si>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</si>
  <si>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</si>
  <si>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</si>
  <si>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</si>
  <si>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</si>
  <si>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</si>
  <si>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</si>
  <si>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</si>
  <si>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</si>
  <si>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</si>
  <si>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</si>
  <si>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</si>
  <si>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</si>
  <si>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</si>
  <si>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</si>
  <si>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</si>
  <si>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</si>
  <si>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</si>
  <si>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</si>
  <si>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</si>
  <si>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</si>
  <si>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</si>
  <si>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</si>
  <si>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</si>
  <si>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</si>
  <si>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</si>
  <si>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</si>
  <si>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</si>
  <si>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</si>
  <si>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</si>
  <si>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</si>
  <si>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</si>
  <si>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</si>
  <si>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</si>
  <si>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</si>
  <si>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</si>
  <si>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</si>
  <si>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</si>
  <si>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</si>
  <si>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</si>
  <si>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</si>
  <si>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</si>
  <si>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</si>
  <si>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</si>
  <si>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</si>
  <si>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</si>
  <si>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</si>
  <si>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</si>
  <si>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</si>
  <si>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</si>
  <si>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</si>
  <si>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</si>
  <si>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</si>
  <si>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</si>
  <si>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</si>
  <si>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</si>
  <si>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</si>
  <si>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</si>
  <si>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</si>
  <si>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</si>
  <si>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</si>
  <si>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</si>
  <si>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</si>
  <si>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</si>
  <si>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</si>
  <si>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</si>
  <si>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</si>
  <si>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</si>
  <si>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</si>
  <si>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</si>
  <si>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</si>
  <si>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</si>
  <si>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</si>
  <si>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</si>
  <si>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</si>
  <si>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</si>
  <si>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</si>
  <si>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</si>
  <si>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</si>
  <si>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</si>
  <si>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</si>
  <si>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</si>
  <si>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</si>
  <si>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</si>
  <si>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</si>
  <si>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</si>
  <si>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</si>
  <si>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</si>
  <si>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</si>
  <si>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</si>
  <si>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</si>
  <si>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</si>
  <si>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</si>
  <si>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</si>
  <si>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</si>
  <si>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</si>
  <si>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</si>
  <si>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</si>
  <si>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</si>
  <si>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</si>
  <si>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</si>
  <si>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</si>
  <si>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</si>
  <si>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</si>
  <si>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</si>
  <si>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</si>
  <si>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</si>
  <si>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</si>
  <si>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</si>
  <si>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</si>
  <si>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</si>
  <si>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</si>
  <si>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</si>
  <si>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</si>
  <si>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</si>
  <si>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</si>
  <si>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</si>
  <si>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</si>
  <si>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</si>
  <si>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</si>
  <si>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</si>
  <si>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</si>
  <si>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</si>
  <si>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</si>
  <si>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</si>
  <si>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</si>
  <si>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</si>
  <si>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</si>
  <si>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</si>
  <si>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</si>
  <si>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</si>
  <si>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</si>
  <si>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</si>
  <si>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</si>
  <si>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</si>
  <si>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</si>
  <si>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</si>
  <si>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</si>
  <si>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</si>
  <si>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</si>
  <si>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</si>
  <si>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</si>
  <si>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</si>
  <si>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</si>
  <si>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</si>
  <si>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</si>
  <si>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</si>
  <si>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</si>
  <si>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</si>
  <si>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</si>
  <si>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</si>
  <si>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</si>
  <si>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</si>
  <si>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</si>
  <si>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</si>
  <si>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</si>
  <si>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</si>
  <si>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</si>
  <si>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</si>
  <si>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</si>
  <si>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</si>
  <si>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</si>
  <si>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</si>
  <si>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</si>
  <si>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</si>
  <si>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</si>
  <si>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</si>
  <si>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</si>
  <si>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</si>
  <si>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</si>
  <si>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</si>
  <si>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</si>
  <si>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</si>
  <si>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</si>
  <si>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</si>
  <si>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</si>
  <si>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</si>
  <si>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</si>
  <si>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</si>
  <si>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</si>
  <si>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</si>
  <si>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</si>
  <si>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</si>
  <si>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</si>
  <si>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</si>
  <si>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</si>
  <si>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</si>
  <si>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</si>
  <si>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</si>
  <si>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</si>
  <si>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</si>
  <si>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</si>
  <si>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</si>
  <si>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</si>
  <si>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</si>
  <si>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</si>
  <si>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</si>
  <si>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</si>
  <si>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</si>
  <si>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</si>
  <si>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</si>
  <si>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</si>
  <si>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</si>
  <si>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</si>
  <si>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</si>
  <si>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</si>
  <si>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</si>
  <si>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</si>
  <si>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</si>
  <si>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</si>
  <si>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</si>
  <si>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</si>
  <si>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</si>
  <si>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</si>
  <si>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</si>
  <si>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</si>
  <si>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</si>
  <si>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</si>
  <si>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</si>
  <si>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</si>
  <si>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</si>
  <si>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</si>
  <si>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</si>
  <si>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</si>
  <si>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</si>
  <si>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</si>
  <si>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</si>
  <si>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</si>
  <si>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</si>
  <si>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</si>
  <si>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</si>
  <si>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</si>
  <si>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</si>
  <si>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</si>
  <si>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</si>
  <si>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</si>
  <si>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</si>
  <si>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</si>
  <si>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</si>
  <si>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</si>
  <si>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</si>
  <si>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</si>
  <si>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</si>
  <si>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</si>
  <si>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</si>
  <si>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</si>
  <si>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</si>
  <si>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</si>
  <si>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</si>
  <si>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</si>
  <si>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</si>
  <si>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</si>
  <si>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</si>
  <si>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</si>
  <si>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</si>
  <si>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</si>
  <si>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</si>
  <si>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</si>
  <si>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</si>
  <si>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</si>
  <si>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</si>
  <si>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</si>
  <si>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</si>
  <si>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</si>
  <si>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</si>
  <si>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</si>
  <si>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</si>
  <si>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</si>
  <si>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</si>
  <si>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</si>
  <si>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</si>
  <si>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</si>
  <si>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</si>
  <si>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</si>
  <si>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</si>
  <si>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</si>
  <si>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</si>
  <si>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</si>
  <si>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</si>
  <si>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</si>
  <si>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</si>
  <si>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</si>
  <si>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</si>
  <si>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</si>
  <si>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</si>
  <si>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</si>
  <si>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</si>
  <si>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</si>
  <si>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</si>
  <si>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</si>
  <si>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</si>
  <si>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</si>
  <si>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</si>
  <si>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</si>
  <si>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</si>
  <si>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</si>
  <si>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</si>
  <si>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</si>
  <si>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</si>
  <si>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</si>
  <si>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</si>
  <si>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</si>
  <si>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</si>
  <si>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</si>
  <si>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</si>
  <si>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</si>
  <si>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</si>
  <si>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</si>
  <si>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</si>
  <si>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</si>
  <si>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</si>
  <si>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</si>
  <si>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</si>
  <si>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</si>
  <si>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</si>
  <si>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</si>
  <si>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</si>
  <si>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</si>
  <si>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</si>
  <si>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</si>
  <si>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</si>
  <si>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</si>
  <si>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</si>
  <si>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</si>
  <si>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</si>
  <si>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</si>
  <si>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</si>
  <si>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</si>
  <si>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</si>
  <si>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</si>
  <si>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</si>
  <si>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</si>
  <si>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</si>
  <si>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</si>
  <si>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</si>
  <si>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</si>
  <si>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</si>
  <si>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</si>
  <si>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</si>
  <si>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</si>
  <si>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</si>
  <si>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</si>
  <si>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</si>
  <si>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</si>
  <si>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</si>
  <si>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</si>
  <si>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</si>
  <si>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</si>
  <si>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</si>
  <si>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</si>
  <si>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</si>
  <si>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</si>
  <si>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</si>
  <si>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</si>
  <si>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</si>
  <si>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</si>
  <si>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</si>
  <si>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</si>
  <si>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</si>
  <si>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</si>
  <si>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</si>
  <si>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</si>
  <si>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</si>
  <si>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</si>
  <si>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</si>
  <si>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</si>
  <si>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</si>
  <si>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</si>
  <si>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</si>
  <si>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</si>
  <si>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</si>
  <si>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</si>
  <si>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</si>
  <si>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</si>
  <si>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</si>
  <si>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</si>
  <si>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</si>
  <si>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</si>
  <si>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</si>
  <si>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</si>
  <si>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</si>
  <si>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</si>
  <si>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</si>
  <si>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</si>
  <si>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</si>
  <si>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</si>
  <si>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</si>
  <si>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</si>
  <si>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</si>
  <si>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</si>
  <si>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</si>
  <si>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</si>
  <si>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</si>
  <si>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</si>
  <si>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</si>
  <si>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</si>
  <si>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</si>
  <si>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</si>
  <si>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</si>
  <si>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</si>
  <si>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</si>
  <si>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</si>
  <si>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</si>
  <si>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</si>
  <si>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</si>
  <si>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</si>
  <si>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</si>
  <si>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</si>
  <si>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</si>
  <si>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</si>
  <si>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</si>
  <si>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</si>
  <si>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</si>
  <si>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</si>
  <si>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</si>
  <si>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</si>
  <si>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</si>
  <si>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</si>
  <si>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</si>
  <si>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</si>
  <si>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</si>
  <si>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</si>
  <si>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</si>
  <si>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</si>
  <si>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</si>
  <si>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</si>
  <si>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</si>
  <si>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</si>
  <si>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</si>
  <si>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</si>
  <si>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</si>
  <si>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</si>
  <si>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</si>
  <si>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</si>
  <si>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</si>
  <si>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</si>
  <si>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</si>
  <si>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</si>
  <si>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</si>
  <si>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</si>
  <si>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</si>
  <si>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</si>
  <si>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</si>
  <si>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</si>
  <si>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</si>
  <si>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</si>
  <si>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</si>
  <si>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</si>
  <si>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</si>
  <si>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</si>
  <si>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</si>
  <si>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</si>
  <si>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</si>
  <si>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</si>
  <si>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</si>
  <si>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</si>
  <si>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</si>
  <si>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</si>
  <si>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</si>
  <si>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</si>
  <si>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</si>
  <si>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</si>
  <si>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</si>
  <si>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</si>
  <si>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</si>
  <si>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</si>
  <si>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</si>
  <si>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</si>
  <si>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</si>
  <si>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</si>
  <si>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</si>
  <si>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</si>
  <si>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</si>
  <si>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</si>
  <si>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</si>
  <si>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</si>
  <si>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</si>
  <si>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</si>
  <si>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</si>
  <si>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</si>
  <si>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</si>
  <si>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</si>
  <si>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</si>
  <si>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</si>
  <si>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</si>
  <si>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</si>
  <si>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</si>
  <si>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</si>
  <si>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</si>
  <si>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</si>
  <si>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</si>
  <si>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</si>
  <si>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</si>
  <si>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</si>
  <si>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</si>
  <si>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</si>
  <si>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</si>
  <si>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</si>
  <si>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</si>
  <si>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</si>
  <si>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</si>
  <si>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</si>
  <si>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</si>
  <si>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</si>
  <si>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</si>
  <si>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</si>
  <si>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</si>
  <si>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</si>
  <si>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</si>
  <si>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</si>
  <si>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</si>
  <si>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</si>
  <si>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</si>
  <si>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</si>
  <si>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</si>
  <si>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</si>
  <si>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</si>
  <si>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</si>
  <si>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</si>
  <si>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</si>
  <si>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</si>
  <si>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</si>
  <si>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</si>
  <si>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</si>
  <si>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</si>
  <si>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</si>
  <si>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</si>
  <si>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</si>
  <si>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</si>
  <si>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</si>
  <si>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</si>
  <si>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</si>
  <si>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</si>
  <si>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</si>
  <si>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</si>
  <si>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</si>
  <si>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</si>
  <si>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</si>
  <si>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</si>
  <si>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</si>
  <si>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</si>
  <si>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</si>
  <si>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</si>
  <si>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</si>
  <si>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</si>
  <si>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</si>
  <si>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</si>
  <si>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</si>
  <si>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</si>
  <si>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</si>
  <si>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</si>
  <si>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</si>
  <si>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</si>
  <si>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</si>
  <si>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</si>
  <si>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</si>
  <si>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</si>
  <si>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</si>
  <si>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</si>
  <si>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</si>
  <si>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</si>
  <si>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</si>
  <si>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</si>
  <si>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</si>
  <si>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</si>
  <si>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</si>
  <si>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</si>
  <si>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</si>
  <si>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</si>
  <si>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</si>
  <si>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</si>
  <si>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</si>
  <si>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</si>
  <si>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</si>
  <si>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</si>
  <si>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</si>
  <si>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</si>
  <si>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</si>
  <si>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</si>
  <si>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</si>
  <si>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</si>
  <si>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</si>
  <si>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</si>
  <si>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</si>
  <si>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</si>
  <si>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</si>
  <si>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</si>
  <si>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</si>
  <si>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</si>
  <si>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</si>
  <si>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</si>
  <si>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</si>
  <si>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</si>
  <si>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</si>
  <si>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</si>
  <si>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</si>
  <si>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</si>
  <si>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</si>
  <si>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</si>
  <si>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</si>
  <si>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</si>
  <si>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</si>
  <si>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</si>
  <si>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</si>
  <si>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</si>
  <si>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</si>
  <si>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</si>
  <si>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</si>
  <si>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</si>
  <si>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</si>
  <si>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</si>
  <si>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</si>
  <si>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</si>
  <si>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</si>
  <si>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</si>
  <si>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</si>
  <si>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</si>
  <si>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</si>
  <si>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</si>
  <si>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</si>
  <si>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</si>
  <si>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</si>
  <si>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</si>
  <si>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</si>
  <si>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</si>
  <si>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</si>
  <si>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</si>
  <si>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</si>
  <si>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</si>
  <si>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</si>
  <si>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</si>
  <si>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</si>
  <si>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</si>
  <si>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</si>
  <si>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</si>
  <si>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</si>
  <si>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</si>
  <si>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</si>
  <si>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</si>
  <si>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</si>
  <si>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</si>
  <si>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</si>
  <si>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</si>
  <si>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</si>
  <si>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</si>
  <si>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</si>
  <si>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</si>
  <si>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</si>
  <si>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</si>
  <si>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</si>
  <si>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</si>
  <si>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</si>
  <si>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</si>
  <si>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</si>
  <si>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</si>
  <si>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</si>
  <si>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</si>
  <si>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</si>
  <si>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</si>
  <si>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</si>
  <si>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</si>
  <si>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</si>
  <si>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</si>
  <si>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</si>
  <si>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</si>
  <si>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</si>
  <si>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</si>
  <si>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</si>
  <si>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</si>
  <si>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</si>
  <si>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</si>
  <si>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</si>
  <si>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</si>
  <si>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</si>
  <si>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</si>
  <si>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</si>
  <si>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</si>
  <si>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</si>
  <si>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</si>
  <si>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</si>
  <si>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</si>
  <si>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</si>
  <si>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</si>
  <si>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</si>
  <si>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</si>
  <si>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</si>
  <si>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</si>
  <si>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</si>
  <si>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</si>
  <si>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</si>
  <si>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</si>
  <si>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</si>
  <si>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</si>
  <si>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</si>
  <si>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</si>
  <si>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</si>
  <si>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</si>
  <si>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</si>
  <si>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</si>
  <si>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</si>
  <si>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</si>
  <si>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</si>
  <si>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</si>
  <si>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</si>
  <si>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</si>
  <si>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</si>
  <si>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</si>
  <si>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</si>
  <si>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</si>
  <si>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</si>
  <si>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</si>
  <si>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</si>
  <si>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</si>
  <si>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</si>
  <si>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</si>
  <si>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</si>
  <si>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</si>
  <si>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</si>
  <si>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</si>
  <si>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</si>
  <si>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</si>
  <si>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</si>
  <si>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</si>
  <si>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</si>
  <si>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</si>
  <si>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</si>
  <si>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</si>
  <si>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</si>
  <si>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</si>
  <si>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</si>
  <si>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</si>
  <si>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</si>
  <si>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</si>
  <si>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</si>
  <si>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</si>
  <si>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</si>
  <si>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</si>
  <si>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</si>
  <si>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</si>
  <si>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</si>
  <si>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</si>
  <si>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</si>
  <si>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</si>
  <si>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</si>
  <si>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</si>
  <si>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</si>
  <si>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</si>
  <si>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</si>
  <si>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</si>
  <si>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</si>
  <si>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</si>
  <si>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</si>
  <si>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</si>
  <si>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</si>
  <si>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</si>
  <si>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</si>
  <si>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</si>
  <si>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</si>
  <si>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</si>
  <si>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</si>
  <si>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</si>
  <si>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</si>
  <si>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</si>
  <si>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</si>
  <si>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</si>
  <si>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</si>
  <si>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</si>
  <si>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</si>
  <si>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</si>
  <si>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</si>
  <si>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</si>
  <si>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</si>
  <si>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</si>
  <si>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</si>
  <si>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</si>
  <si>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</si>
  <si>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</si>
  <si>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</si>
  <si>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</si>
  <si>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</si>
  <si>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</si>
  <si>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</si>
  <si>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</si>
  <si>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</si>
  <si>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</si>
  <si>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</si>
  <si>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</si>
  <si>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</si>
  <si>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</si>
  <si>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</si>
  <si>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</si>
  <si>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</si>
  <si>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</si>
  <si>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</si>
  <si>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</si>
  <si>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</si>
  <si>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</si>
  <si>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</si>
  <si>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</si>
  <si>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</si>
  <si>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</si>
  <si>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</si>
  <si>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</si>
  <si>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</si>
  <si>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</si>
  <si>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</si>
  <si>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</si>
  <si>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</si>
  <si>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</si>
  <si>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</si>
  <si>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</si>
  <si>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</si>
  <si>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</si>
  <si>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</si>
  <si>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</si>
  <si>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</si>
  <si>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</si>
  <si>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</si>
  <si>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</si>
  <si>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</si>
  <si>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</si>
  <si>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</si>
  <si>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</si>
  <si>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</si>
  <si>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</si>
  <si>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</si>
  <si>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</si>
  <si>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</si>
  <si>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</si>
  <si>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</si>
  <si>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</si>
  <si>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</si>
  <si>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</si>
  <si>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</si>
  <si>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</si>
  <si>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</si>
  <si>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</si>
  <si>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</si>
  <si>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</si>
  <si>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</si>
  <si>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</si>
  <si>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</si>
  <si>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</si>
  <si>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</si>
  <si>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</si>
  <si>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</si>
  <si>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</si>
  <si>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</si>
  <si>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</si>
  <si>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</si>
  <si>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</si>
  <si>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</si>
  <si>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</si>
  <si>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</si>
  <si>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</si>
  <si>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</si>
  <si>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</si>
  <si>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</si>
  <si>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</si>
  <si>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</si>
  <si>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</si>
  <si>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</si>
  <si>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</si>
  <si>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</si>
  <si>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</si>
  <si>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</si>
  <si>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</si>
  <si>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</si>
  <si>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</si>
  <si>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</si>
  <si>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</si>
  <si>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</si>
  <si>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</si>
  <si>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</si>
  <si>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</si>
  <si>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</si>
  <si>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</si>
  <si>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</si>
  <si>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</si>
  <si>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</si>
  <si>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</si>
  <si>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</si>
  <si>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</si>
  <si>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</si>
  <si>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</si>
  <si>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</si>
  <si>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</si>
  <si>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</si>
  <si>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</si>
  <si>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</si>
  <si>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</si>
  <si>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</si>
  <si>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</si>
  <si>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</si>
  <si>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</si>
  <si>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</si>
  <si>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</si>
  <si>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</si>
  <si>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</si>
  <si>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</si>
  <si>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</si>
  <si>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</si>
  <si>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</si>
  <si>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</si>
  <si>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</si>
  <si>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</si>
  <si>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</si>
  <si>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</si>
  <si>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</si>
  <si>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</si>
  <si>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</si>
  <si>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</si>
  <si>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</si>
  <si>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</si>
  <si>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</si>
  <si>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</si>
  <si>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</si>
  <si>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</si>
  <si>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</si>
  <si>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</si>
  <si>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</si>
  <si>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</si>
  <si>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</si>
  <si>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</si>
  <si>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</si>
  <si>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</si>
  <si>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</si>
  <si>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</si>
  <si>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</si>
  <si>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</si>
  <si>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</si>
  <si>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</si>
  <si>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</si>
  <si>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</si>
  <si>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</si>
  <si>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</si>
  <si>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</si>
  <si>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</si>
  <si>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</si>
  <si>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</si>
  <si>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</si>
  <si>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</si>
  <si>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</si>
  <si>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</si>
  <si>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</si>
  <si>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</si>
  <si>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</si>
  <si>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</si>
  <si>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</si>
  <si>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</si>
  <si>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</si>
  <si>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</si>
  <si>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</si>
  <si>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</si>
  <si>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</si>
  <si>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</si>
  <si>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</si>
  <si>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</si>
  <si>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</si>
  <si>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</si>
  <si>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</si>
  <si>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</si>
  <si>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</si>
  <si>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</si>
  <si>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</si>
  <si>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</si>
  <si>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</si>
  <si>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</si>
  <si>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</si>
  <si>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</si>
  <si>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</si>
  <si>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</si>
  <si>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</si>
  <si>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</si>
  <si>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</si>
  <si>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</si>
  <si>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</si>
  <si>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</si>
  <si>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</si>
  <si>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</si>
  <si>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</si>
  <si>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</si>
  <si>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</si>
  <si>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</si>
  <si>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</si>
  <si>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</si>
  <si>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</si>
  <si>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</si>
  <si>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</si>
  <si>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</si>
  <si>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</si>
  <si>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</si>
  <si>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</si>
  <si>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</si>
  <si>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</si>
  <si>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</si>
  <si>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</si>
  <si>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</si>
  <si>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</si>
  <si>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</si>
  <si>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</si>
  <si>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</si>
  <si>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</si>
  <si>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</si>
  <si>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</si>
  <si>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</si>
  <si>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</si>
  <si>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</si>
  <si>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</si>
  <si>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</si>
  <si>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</si>
  <si>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</si>
  <si>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</si>
  <si>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</si>
  <si>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</si>
  <si>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</si>
  <si>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</si>
  <si>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</si>
  <si>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</si>
  <si>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</si>
  <si>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</si>
  <si>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</si>
  <si>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</si>
  <si>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</si>
  <si>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</si>
  <si>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</si>
  <si>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</si>
  <si>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</si>
  <si>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</si>
  <si>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</si>
  <si>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</si>
  <si>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</si>
  <si>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</si>
  <si>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</si>
  <si>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</si>
  <si>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</si>
  <si>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</si>
  <si>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</si>
  <si>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</si>
  <si>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</si>
  <si>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</si>
  <si>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</si>
  <si>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</si>
  <si>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</si>
  <si>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</si>
  <si>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</si>
  <si>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</si>
  <si>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</si>
  <si>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</si>
  <si>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</si>
  <si>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</si>
  <si>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</si>
  <si>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</si>
  <si>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</si>
  <si>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</si>
  <si>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</si>
  <si>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</si>
  <si>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</si>
  <si>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</si>
  <si>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</si>
  <si>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</si>
  <si>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</si>
  <si>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</si>
  <si>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</si>
  <si>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</si>
  <si>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</si>
  <si>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</si>
  <si>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</si>
  <si>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</si>
  <si>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</si>
  <si>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</si>
  <si>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</si>
  <si>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</si>
  <si>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</si>
  <si>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</si>
  <si>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</si>
  <si>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</si>
  <si>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</si>
  <si>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</si>
  <si>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</si>
  <si>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</si>
  <si>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</si>
  <si>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</si>
  <si>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</si>
  <si>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</si>
  <si>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</si>
  <si>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</si>
  <si>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</si>
  <si>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</si>
  <si>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</si>
  <si>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</si>
  <si>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</si>
  <si>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</si>
  <si>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</si>
  <si>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</si>
  <si>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</si>
  <si>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</si>
  <si>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</si>
  <si>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</si>
  <si>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</si>
  <si>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</si>
  <si>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</si>
  <si>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</si>
  <si>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</si>
  <si>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</si>
  <si>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</si>
  <si>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</si>
  <si>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</si>
  <si>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</si>
  <si>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</si>
  <si>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</si>
  <si>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</si>
  <si>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</si>
  <si>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</si>
  <si>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</si>
  <si>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</si>
  <si>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</si>
  <si>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</si>
  <si>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</si>
  <si>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</si>
  <si>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</si>
  <si>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</si>
  <si>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</si>
  <si>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</si>
  <si>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</si>
  <si>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</si>
  <si>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</si>
  <si>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</si>
  <si>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</si>
  <si>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</si>
  <si>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</si>
  <si>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</si>
  <si>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</si>
  <si>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</si>
  <si>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</si>
  <si>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</si>
  <si>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</si>
  <si>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</si>
  <si>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</si>
  <si>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</si>
  <si>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</si>
  <si>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</si>
  <si>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</si>
  <si>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</si>
  <si>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</si>
  <si>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</si>
  <si>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</si>
  <si>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</si>
  <si>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</si>
  <si>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</si>
  <si>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</si>
  <si>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</si>
  <si>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</si>
  <si>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</si>
  <si>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</si>
  <si>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</si>
  <si>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</si>
  <si>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</si>
  <si>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</si>
  <si>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</si>
  <si>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</si>
  <si>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</si>
  <si>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</si>
  <si>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</si>
  <si>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</si>
  <si>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</si>
  <si>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</si>
  <si>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</si>
  <si>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</si>
  <si>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</si>
  <si>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</si>
  <si>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</si>
  <si>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</si>
  <si>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</si>
  <si>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</si>
  <si>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</si>
  <si>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</si>
  <si>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</si>
  <si>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</si>
  <si>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</si>
  <si>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</si>
  <si>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</si>
  <si>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</si>
  <si>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</si>
  <si>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</si>
  <si>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</si>
  <si>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</si>
  <si>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</si>
  <si>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</si>
  <si>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</si>
  <si>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</si>
  <si>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</si>
  <si>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</si>
  <si>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</si>
  <si>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</si>
  <si>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</si>
  <si>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</si>
  <si>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</si>
  <si>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</si>
  <si>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</si>
  <si>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</si>
  <si>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</si>
  <si>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</si>
  <si>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</si>
  <si>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</si>
  <si>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</si>
  <si>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</si>
  <si>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</si>
  <si>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</si>
  <si>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</si>
  <si>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</si>
  <si>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</si>
  <si>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</si>
  <si>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</si>
  <si>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</si>
  <si>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</si>
  <si>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</si>
  <si>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</si>
  <si>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</si>
  <si>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</si>
  <si>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</si>
  <si>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</si>
  <si>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</si>
  <si>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</si>
  <si>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</si>
  <si>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</si>
  <si>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</si>
  <si>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</si>
  <si>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</si>
  <si>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</si>
  <si>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</si>
  <si>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</si>
  <si>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</si>
  <si>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</si>
  <si>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</si>
  <si>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</si>
  <si>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</si>
  <si>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</si>
  <si>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</si>
  <si>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</si>
  <si>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</si>
  <si>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</si>
  <si>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</si>
  <si>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</si>
  <si>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</si>
  <si>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</si>
  <si>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</si>
  <si>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</si>
  <si>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</si>
  <si>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</si>
  <si>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</si>
  <si>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</si>
  <si>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</si>
  <si>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</si>
  <si>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</si>
  <si>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</si>
  <si>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</si>
  <si>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</si>
  <si>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</si>
  <si>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</si>
  <si>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</si>
  <si>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</si>
  <si>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</si>
  <si>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</si>
  <si>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</si>
  <si>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</si>
  <si>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</si>
  <si>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</si>
  <si>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</si>
  <si>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</si>
  <si>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</si>
  <si>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</si>
  <si>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</si>
  <si>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</si>
  <si>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</si>
  <si>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</si>
  <si>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</si>
  <si>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</si>
  <si>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</si>
  <si>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</si>
  <si>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</si>
  <si>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</si>
  <si>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</si>
  <si>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</si>
  <si>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</si>
  <si>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</si>
  <si>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</si>
  <si>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</si>
  <si>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</si>
  <si>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</si>
  <si>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</si>
  <si>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</si>
  <si>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</si>
  <si>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</si>
  <si>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</si>
  <si>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</si>
  <si>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</si>
  <si>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</si>
  <si>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</si>
  <si>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</si>
  <si>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</si>
  <si>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</si>
  <si>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</si>
  <si>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</si>
  <si>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</si>
  <si>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</si>
  <si>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</si>
  <si>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</si>
  <si>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</si>
  <si>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</si>
  <si>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</si>
  <si>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</si>
  <si>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</si>
  <si>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</si>
  <si>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</si>
  <si>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</si>
  <si>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</si>
  <si>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</si>
  <si>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</si>
  <si>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</si>
  <si>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</si>
  <si>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</si>
  <si>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</si>
  <si>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</si>
  <si>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</si>
  <si>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</si>
  <si>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</si>
  <si>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</si>
  <si>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</si>
  <si>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</si>
  <si>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</si>
  <si>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</si>
  <si>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</si>
  <si>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</si>
  <si>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</si>
  <si>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</si>
  <si>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</si>
  <si>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</si>
  <si>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</si>
  <si>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</si>
  <si>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</si>
  <si>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</si>
  <si>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</si>
  <si>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</si>
  <si>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</si>
  <si>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</si>
  <si>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</si>
  <si>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</si>
  <si>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</si>
  <si>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</si>
  <si>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</si>
  <si>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</si>
  <si>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</si>
  <si>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</si>
  <si>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</si>
  <si>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</si>
  <si>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</si>
  <si>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</si>
  <si>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</si>
  <si>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</si>
  <si>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</si>
  <si>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</si>
  <si>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</si>
  <si>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</si>
  <si>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</si>
  <si>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</si>
  <si>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</si>
  <si>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</si>
  <si>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</si>
  <si>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</si>
  <si>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</si>
  <si>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</si>
  <si>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</si>
  <si>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</si>
  <si>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</si>
  <si>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</si>
  <si>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</si>
  <si>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</si>
  <si>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</si>
  <si>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</si>
  <si>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</si>
  <si>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</si>
  <si>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</si>
  <si>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</si>
  <si>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</si>
  <si>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</si>
  <si>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</si>
  <si>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</si>
  <si>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</si>
  <si>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</si>
  <si>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</si>
  <si>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</si>
  <si>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</si>
  <si>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</si>
  <si>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</si>
  <si>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</si>
  <si>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</si>
  <si>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</si>
  <si>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</si>
  <si>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</si>
  <si>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</si>
  <si>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</si>
  <si>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</si>
  <si>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</si>
  <si>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</si>
  <si>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</si>
  <si>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</si>
  <si>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</si>
  <si>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</si>
  <si>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</si>
  <si>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</si>
  <si>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</si>
  <si>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</si>
  <si>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</si>
  <si>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</si>
  <si>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</si>
  <si>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</si>
  <si>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</si>
  <si>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</si>
  <si>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</si>
  <si>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</si>
  <si>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</si>
  <si>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</si>
  <si>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</si>
  <si>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</si>
  <si>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</si>
  <si>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</si>
  <si>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</si>
  <si>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</si>
  <si>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</si>
  <si>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</si>
  <si>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</si>
  <si>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</si>
  <si>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</si>
  <si>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</si>
  <si>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</si>
  <si>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</si>
  <si>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</si>
  <si>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</si>
  <si>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</si>
  <si>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</si>
  <si>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</si>
  <si>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</si>
  <si>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</si>
  <si>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</si>
  <si>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</si>
  <si>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</si>
  <si>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</si>
  <si>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</si>
  <si>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</si>
  <si>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</si>
  <si>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</si>
  <si>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</si>
  <si>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</si>
  <si>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</si>
  <si>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</si>
  <si>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</si>
  <si>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</si>
  <si>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</si>
  <si>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</si>
  <si>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</si>
  <si>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</si>
  <si>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</si>
  <si>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</si>
  <si>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</si>
  <si>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</si>
  <si>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</si>
  <si>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</si>
  <si>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</si>
  <si>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</si>
  <si>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</si>
  <si>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</si>
  <si>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</si>
  <si>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</si>
  <si>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</si>
  <si>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</si>
  <si>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</si>
  <si>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</si>
  <si>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</si>
  <si>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</si>
  <si>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</si>
  <si>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</si>
  <si>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</si>
  <si>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</si>
  <si>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</si>
  <si>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</si>
  <si>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</si>
  <si>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</si>
  <si>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</si>
  <si>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</si>
  <si>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</si>
  <si>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</si>
  <si>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</si>
  <si>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</si>
  <si>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</si>
  <si>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</si>
  <si>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</si>
  <si>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</si>
  <si>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</si>
  <si>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</si>
  <si>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</si>
  <si>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</si>
  <si>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</si>
  <si>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</si>
  <si>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</si>
  <si>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</si>
  <si>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</si>
  <si>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</si>
  <si>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</si>
  <si>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</si>
  <si>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</si>
  <si>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</si>
  <si>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</si>
  <si>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</si>
  <si>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</si>
  <si>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</si>
  <si>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</si>
  <si>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</si>
  <si>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</si>
  <si>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</si>
  <si>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</si>
  <si>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</si>
  <si>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</si>
  <si>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</si>
  <si>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</si>
  <si>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</si>
  <si>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</si>
  <si>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</si>
  <si>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</si>
  <si>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</si>
  <si>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</si>
  <si>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</si>
  <si>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</si>
  <si>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</si>
  <si>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</si>
  <si>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</si>
  <si>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</si>
  <si>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</si>
  <si>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</si>
  <si>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</si>
  <si>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</si>
  <si>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</si>
  <si>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</si>
  <si>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</si>
  <si>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</si>
  <si>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</si>
  <si>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</si>
  <si>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</si>
  <si>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</si>
  <si>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</si>
  <si>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</si>
  <si>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</si>
  <si>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</si>
  <si>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</si>
  <si>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</si>
  <si>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</si>
  <si>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</si>
  <si>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</si>
  <si>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</si>
  <si>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</si>
  <si>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</si>
  <si>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</si>
  <si>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</si>
  <si>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</si>
  <si>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</si>
  <si>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</si>
  <si>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</si>
  <si>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</si>
  <si>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</si>
  <si>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</si>
  <si>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</si>
  <si>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</si>
  <si>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</si>
  <si>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</si>
  <si>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</si>
  <si>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</si>
  <si>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</si>
  <si>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</si>
  <si>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</si>
  <si>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</si>
  <si>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</si>
  <si>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</si>
  <si>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</si>
  <si>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</si>
  <si>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</si>
  <si>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</si>
  <si>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</si>
  <si>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</si>
  <si>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</si>
  <si>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</si>
  <si>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</si>
  <si>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</si>
  <si>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</si>
  <si>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</si>
  <si>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</si>
  <si>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</si>
  <si>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</si>
  <si>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</si>
  <si>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</si>
  <si>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</si>
  <si>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</si>
  <si>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</si>
  <si>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</si>
  <si>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</si>
  <si>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</si>
  <si>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</si>
  <si>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</si>
  <si>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</si>
  <si>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</si>
  <si>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</si>
  <si>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</si>
  <si>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</si>
  <si>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</si>
  <si>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</si>
  <si>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</si>
  <si>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</si>
  <si>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</si>
  <si>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</si>
  <si>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</si>
  <si>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</si>
  <si>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</si>
  <si>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</si>
  <si>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</si>
  <si>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</si>
  <si>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</si>
  <si>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</si>
  <si>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</si>
  <si>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</si>
  <si>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</si>
  <si>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</si>
  <si>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</si>
  <si>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</si>
  <si>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</si>
  <si>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</si>
  <si>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</si>
  <si>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</si>
  <si>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</si>
  <si>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</si>
  <si>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</si>
  <si>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</si>
  <si>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</si>
  <si>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</si>
  <si>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</si>
  <si>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</si>
  <si>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</si>
  <si>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</si>
  <si>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</si>
  <si>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</si>
  <si>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</si>
  <si>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</si>
  <si>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</si>
  <si>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</si>
  <si>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</si>
  <si>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</si>
  <si>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</si>
  <si>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</si>
  <si>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</si>
  <si>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</si>
  <si>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</si>
  <si>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</si>
  <si>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</si>
  <si>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</si>
  <si>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</si>
  <si>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</si>
  <si>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</si>
  <si>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</si>
  <si>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</si>
  <si>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</si>
  <si>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</si>
  <si>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</si>
  <si>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</si>
  <si>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</si>
  <si>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</si>
  <si>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</si>
  <si>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</si>
  <si>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</si>
  <si>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</si>
  <si>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</si>
  <si>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</si>
  <si>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</si>
  <si>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</si>
  <si>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</si>
  <si>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</si>
  <si>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</si>
  <si>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</si>
  <si>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</si>
  <si>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</si>
  <si>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</si>
  <si>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</si>
  <si>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</si>
  <si>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</si>
  <si>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</si>
  <si>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</si>
  <si>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</si>
  <si>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</si>
  <si>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</si>
  <si>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</si>
  <si>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</si>
  <si>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</si>
  <si>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</si>
  <si>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</si>
  <si>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</si>
  <si>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</si>
  <si>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</si>
  <si>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</si>
  <si>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</si>
  <si>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</si>
  <si>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</si>
  <si>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</si>
  <si>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</si>
  <si>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</si>
  <si>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</si>
  <si>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</si>
  <si>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</si>
  <si>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</si>
  <si>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</si>
  <si>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</si>
  <si>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</si>
  <si>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</si>
  <si>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</si>
  <si>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</si>
  <si>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</si>
  <si>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</si>
  <si>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</si>
  <si>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</si>
  <si>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</si>
  <si>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</si>
  <si>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</si>
  <si>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</si>
  <si>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</si>
  <si>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</si>
  <si>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</si>
  <si>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</si>
  <si>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</si>
  <si>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</si>
  <si>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</si>
  <si>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</si>
  <si>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</si>
  <si>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</si>
  <si>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</si>
  <si>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</si>
  <si>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</si>
  <si>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</si>
  <si>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</si>
  <si>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</si>
  <si>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</si>
  <si>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</si>
  <si>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</si>
  <si>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</si>
  <si>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</si>
  <si>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</si>
  <si>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</si>
  <si>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</si>
  <si>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</si>
  <si>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</si>
  <si>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</si>
  <si>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</si>
  <si>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</si>
  <si>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</si>
  <si>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</si>
  <si>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</si>
  <si>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</si>
  <si>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</si>
  <si>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</si>
  <si>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</si>
  <si>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</si>
  <si>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</si>
  <si>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</si>
  <si>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</si>
  <si>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</si>
  <si>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</si>
  <si>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</si>
  <si>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</si>
  <si>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</si>
  <si>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</si>
  <si>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</si>
  <si>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</si>
  <si>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</si>
  <si>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</si>
  <si>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</si>
  <si>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</si>
  <si>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</si>
  <si>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</si>
  <si>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</si>
  <si>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</si>
  <si>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</si>
  <si>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</si>
  <si>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</si>
  <si>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</si>
  <si>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</si>
  <si>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</si>
  <si>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</si>
  <si>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</si>
  <si>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</si>
  <si>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</si>
  <si>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</si>
  <si>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</si>
  <si>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</si>
  <si>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</si>
  <si>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</si>
  <si>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</si>
  <si>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</si>
  <si>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</si>
  <si>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</si>
  <si>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</si>
  <si>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</si>
  <si>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</si>
  <si>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</si>
  <si>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</si>
  <si>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</si>
  <si>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</si>
  <si>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</si>
  <si>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</si>
  <si>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</si>
  <si>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</si>
  <si>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</si>
  <si>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</si>
  <si>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</si>
  <si>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</si>
  <si>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</si>
  <si>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</si>
  <si>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</si>
  <si>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</si>
  <si>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</si>
  <si>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</si>
  <si>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</si>
  <si>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</si>
  <si>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</si>
  <si>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</si>
  <si>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</si>
  <si>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</si>
  <si>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</si>
  <si>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</si>
  <si>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</si>
  <si>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</si>
  <si>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</si>
  <si>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</si>
  <si>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</si>
  <si>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</si>
  <si>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</si>
  <si>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</si>
  <si>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</si>
  <si>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</si>
  <si>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</si>
  <si>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</si>
  <si>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</si>
  <si>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</si>
  <si>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</si>
  <si>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</si>
  <si>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</si>
  <si>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</si>
  <si>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</si>
  <si>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</si>
  <si>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</si>
  <si>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</si>
  <si>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</si>
  <si>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</si>
  <si>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</si>
  <si>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</si>
  <si>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</si>
  <si>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</si>
  <si>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</si>
  <si>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</si>
  <si>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</si>
  <si>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</si>
  <si>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</si>
  <si>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</si>
  <si>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</si>
  <si>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</si>
  <si>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</si>
  <si>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</si>
  <si>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</si>
  <si>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</si>
  <si>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</si>
  <si>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</si>
  <si>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</si>
  <si>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</si>
  <si>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</si>
  <si>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</si>
  <si>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</si>
  <si>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</si>
  <si>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</si>
  <si>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</si>
  <si>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</si>
  <si>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</si>
  <si>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</si>
  <si>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</si>
  <si>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</si>
  <si>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</si>
  <si>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</si>
  <si>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</si>
  <si>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</si>
  <si>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</si>
  <si>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</si>
  <si>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</si>
  <si>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</si>
  <si>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</si>
  <si>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</si>
  <si>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</si>
  <si>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</si>
  <si>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</si>
  <si>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</si>
  <si>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</si>
  <si>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</si>
  <si>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</si>
  <si>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</si>
  <si>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</si>
  <si>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</si>
  <si>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</si>
  <si>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</si>
  <si>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</si>
  <si>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</si>
  <si>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</si>
  <si>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</si>
  <si>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</si>
  <si>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</si>
  <si>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</si>
  <si>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</si>
  <si>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</si>
  <si>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</si>
  <si>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</si>
  <si>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</si>
  <si>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</si>
  <si>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</si>
  <si>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</si>
  <si>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</si>
  <si>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</si>
  <si>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</si>
  <si>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</si>
  <si>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</si>
  <si>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</si>
  <si>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</si>
  <si>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</si>
  <si>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</si>
  <si>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</si>
  <si>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</si>
  <si>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</si>
  <si>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</si>
  <si>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</si>
  <si>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</si>
  <si>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</si>
  <si>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</si>
  <si>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</si>
  <si>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</si>
  <si>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</si>
  <si>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</si>
  <si>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</si>
  <si>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</si>
  <si>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</si>
  <si>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</si>
  <si>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</si>
  <si>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</si>
  <si>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</si>
  <si>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</si>
  <si>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</si>
  <si>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</si>
  <si>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</si>
  <si>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</si>
  <si>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</si>
  <si>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</si>
  <si>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</si>
  <si>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</si>
  <si>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</si>
  <si>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</si>
  <si>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</si>
  <si>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</si>
  <si>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</si>
  <si>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</si>
  <si>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</si>
  <si>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</si>
  <si>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</si>
  <si>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</si>
  <si>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</si>
  <si>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</si>
  <si>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</si>
  <si>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</si>
  <si>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</si>
  <si>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</si>
  <si>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</si>
  <si>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</si>
  <si>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</si>
  <si>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</si>
  <si>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</si>
  <si>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</si>
  <si>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</si>
  <si>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</si>
  <si>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</si>
  <si>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</si>
  <si>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</si>
  <si>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</si>
  <si>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</si>
  <si>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</si>
  <si>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</si>
  <si>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</si>
  <si>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</si>
  <si>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</si>
  <si>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</si>
  <si>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</si>
  <si>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</si>
  <si>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</si>
  <si>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</si>
  <si>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</si>
  <si>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</si>
  <si>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</si>
  <si>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</si>
  <si>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</si>
  <si>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</si>
  <si>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</si>
  <si>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</si>
  <si>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</si>
  <si>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</si>
  <si>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</si>
  <si>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</si>
  <si>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</si>
  <si>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</si>
  <si>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</si>
  <si>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</si>
  <si>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</si>
  <si>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</si>
  <si>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</si>
  <si>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</si>
  <si>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</si>
  <si>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</si>
  <si>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</si>
  <si>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</si>
  <si>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</si>
  <si>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</si>
  <si>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</si>
  <si>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</si>
  <si>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</si>
  <si>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</si>
  <si>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</si>
  <si>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</si>
  <si>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</si>
  <si>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</si>
  <si>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</si>
  <si>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</si>
  <si>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</si>
  <si>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</si>
  <si>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</si>
  <si>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</si>
  <si>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</si>
  <si>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</si>
  <si>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</si>
  <si>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</si>
  <si>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</si>
  <si>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</si>
  <si>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</si>
  <si>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</si>
  <si>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</si>
  <si>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</si>
  <si>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</si>
  <si>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</si>
  <si>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</si>
  <si>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</si>
  <si>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</si>
  <si>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</si>
  <si>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</si>
  <si>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</si>
  <si>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</si>
  <si>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</si>
  <si>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</si>
  <si>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</si>
  <si>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</si>
  <si>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</si>
  <si>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</si>
  <si>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</si>
  <si>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</si>
  <si>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</si>
  <si>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</si>
  <si>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</si>
  <si>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</si>
  <si>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</si>
  <si>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</si>
  <si>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</si>
  <si>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</si>
  <si>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</si>
  <si>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</si>
  <si>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</si>
  <si>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</si>
  <si>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</si>
  <si>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</si>
  <si>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</si>
  <si>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</si>
  <si>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</si>
  <si>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</si>
  <si>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</si>
  <si>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</si>
  <si>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</si>
  <si>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</si>
  <si>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</si>
  <si>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</si>
  <si>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</si>
  <si>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</si>
  <si>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</si>
  <si>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</si>
  <si>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</si>
  <si>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</si>
  <si>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</si>
  <si>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</si>
  <si>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</si>
  <si>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</si>
  <si>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</si>
  <si>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</si>
  <si>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</si>
  <si>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</si>
  <si>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</si>
  <si>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</si>
  <si>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</si>
  <si>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</si>
  <si>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</si>
  <si>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</si>
  <si>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</si>
  <si>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</si>
  <si>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</si>
  <si>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</si>
  <si>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</si>
  <si>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</si>
  <si>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</si>
  <si>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</si>
  <si>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</si>
  <si>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</si>
  <si>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</si>
  <si>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</si>
  <si>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</si>
  <si>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</si>
  <si>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</si>
  <si>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</si>
  <si>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</si>
  <si>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</si>
  <si>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</si>
  <si>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</si>
  <si>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</si>
  <si>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</si>
  <si>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</si>
  <si>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</si>
  <si>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</si>
  <si>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</si>
  <si>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</si>
  <si>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</si>
  <si>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</si>
  <si>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</si>
  <si>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</si>
  <si>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</si>
  <si>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</si>
  <si>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</si>
  <si>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</si>
  <si>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</si>
  <si>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</si>
  <si>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</si>
  <si>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</si>
  <si>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</si>
  <si>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</si>
  <si>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</si>
  <si>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</si>
  <si>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</si>
  <si>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</si>
  <si>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</si>
  <si>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</si>
  <si>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</si>
  <si>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</si>
  <si>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</si>
  <si>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</si>
  <si>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</si>
  <si>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</si>
  <si>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</si>
  <si>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</si>
  <si>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</si>
  <si>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</si>
  <si>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</si>
  <si>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</si>
  <si>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</si>
  <si>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</si>
  <si>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</si>
  <si>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</si>
  <si>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</si>
  <si>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</si>
  <si>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</si>
  <si>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</si>
  <si>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</si>
  <si>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</si>
  <si>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</si>
  <si>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</si>
  <si>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</si>
  <si>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</si>
  <si>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</si>
  <si>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</si>
  <si>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</si>
  <si>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</si>
  <si>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</si>
  <si>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</si>
  <si>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</si>
  <si>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</si>
  <si>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</si>
  <si>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</si>
  <si>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</si>
  <si>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</si>
  <si>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</si>
  <si>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</si>
  <si>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</si>
  <si>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</si>
  <si>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</si>
  <si>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</si>
  <si>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</si>
  <si>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</si>
  <si>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</si>
  <si>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</si>
  <si>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</si>
  <si>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</si>
  <si>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</si>
  <si>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</si>
  <si>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</si>
  <si>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</si>
  <si>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</si>
  <si>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</si>
  <si>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</si>
  <si>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</si>
  <si>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</si>
  <si>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</si>
  <si>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</si>
  <si>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</si>
  <si>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</si>
  <si>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</si>
  <si>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</si>
  <si>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</si>
  <si>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</si>
  <si>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</si>
  <si>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</si>
  <si>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</si>
  <si>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</si>
  <si>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</si>
  <si>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</si>
  <si>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</si>
  <si>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</si>
  <si>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</si>
  <si>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</si>
  <si>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</si>
  <si>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</si>
  <si>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</si>
  <si>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</si>
  <si>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</si>
  <si>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</si>
  <si>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</si>
  <si>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</si>
  <si>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</si>
  <si>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</si>
  <si>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</si>
  <si>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</si>
  <si>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</si>
  <si>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</si>
  <si>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</si>
  <si>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</si>
  <si>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</si>
  <si>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</si>
  <si>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</si>
  <si>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</si>
  <si>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</si>
  <si>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</si>
  <si>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</si>
  <si>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</si>
  <si>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</si>
  <si>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</si>
  <si>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</si>
  <si>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</si>
  <si>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</si>
  <si>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</si>
  <si>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</si>
  <si>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</si>
  <si>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</si>
  <si>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</si>
  <si>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</si>
  <si>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</si>
  <si>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</si>
  <si>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</si>
  <si>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</si>
  <si>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</si>
  <si>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</si>
  <si>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</si>
  <si>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</si>
  <si>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</si>
  <si>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</si>
  <si>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</si>
  <si>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</si>
  <si>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</si>
  <si>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</si>
  <si>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</si>
  <si>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</si>
  <si>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</si>
  <si>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</si>
  <si>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</si>
  <si>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</si>
  <si>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</si>
  <si>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</si>
  <si>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</si>
  <si>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</si>
  <si>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</si>
  <si>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</si>
  <si>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</si>
  <si>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</si>
  <si>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</si>
  <si>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</si>
  <si>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</si>
  <si>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</si>
  <si>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</si>
  <si>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</si>
  <si>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</si>
  <si>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</si>
  <si>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</si>
  <si>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</si>
  <si>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</si>
  <si>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</si>
  <si>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</si>
  <si>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</si>
  <si>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</si>
  <si>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</si>
  <si>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</si>
  <si>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</si>
  <si>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</si>
  <si>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</si>
  <si>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</si>
  <si>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</si>
  <si>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</si>
  <si>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</si>
  <si>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</si>
  <si>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</si>
  <si>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</si>
  <si>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</si>
  <si>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</si>
  <si>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</si>
  <si>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</si>
  <si>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</si>
  <si>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</si>
  <si>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</si>
  <si>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</si>
  <si>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</si>
  <si>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</si>
  <si>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</si>
  <si>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</si>
  <si>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</si>
  <si>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</si>
  <si>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</si>
  <si>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</si>
  <si>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</si>
  <si>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</si>
  <si>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</si>
  <si>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</si>
  <si>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</si>
  <si>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</si>
  <si>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</si>
  <si>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</si>
  <si>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</si>
  <si>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</si>
  <si>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</si>
  <si>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</si>
  <si>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</si>
  <si>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</si>
  <si>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</si>
  <si>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</si>
  <si>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</si>
  <si>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</si>
  <si>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</si>
  <si>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</si>
  <si>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</si>
  <si>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</si>
  <si>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</si>
  <si>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</si>
  <si>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</si>
  <si>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</si>
  <si>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</si>
  <si>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</si>
  <si>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</si>
  <si>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</si>
  <si>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</si>
  <si>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</si>
  <si>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</si>
  <si>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</si>
  <si>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</si>
  <si>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</si>
  <si>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</si>
  <si>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</si>
  <si>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</si>
  <si>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</si>
  <si>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</si>
  <si>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</si>
  <si>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</si>
  <si>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</si>
  <si>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</si>
  <si>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</si>
  <si>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</si>
  <si>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</si>
  <si>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</si>
  <si>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</si>
  <si>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</si>
  <si>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</si>
  <si>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</si>
  <si>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</si>
  <si>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</si>
  <si>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</si>
  <si>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</si>
  <si>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</si>
  <si>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</si>
  <si>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</si>
  <si>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</si>
  <si>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</si>
  <si>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</si>
  <si>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</si>
  <si>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</si>
  <si>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</si>
  <si>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</si>
  <si>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</si>
  <si>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</si>
  <si>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</si>
  <si>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</si>
  <si>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</si>
  <si>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</si>
  <si>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</si>
  <si>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</si>
  <si>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</si>
  <si>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</si>
  <si>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</si>
  <si>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</si>
  <si>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</si>
  <si>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</si>
  <si>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</si>
  <si>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</si>
  <si>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</si>
  <si>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</si>
  <si>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</si>
  <si>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</si>
  <si>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</si>
  <si>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</si>
  <si>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</si>
  <si>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</si>
  <si>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</si>
  <si>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</si>
  <si>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</si>
  <si>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</si>
  <si>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</si>
  <si>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</si>
  <si>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</si>
  <si>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</si>
  <si>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</si>
  <si>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</si>
  <si>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</si>
  <si>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</si>
  <si>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</si>
  <si>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</si>
  <si>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</si>
  <si>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</si>
  <si>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</si>
  <si>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</si>
  <si>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</si>
  <si>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</si>
  <si>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</si>
  <si>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</si>
  <si>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</si>
  <si>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</si>
  <si>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</si>
  <si>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</si>
  <si>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</si>
  <si>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</si>
  <si>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</si>
  <si>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</si>
  <si>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</si>
  <si>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</si>
  <si>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</si>
  <si>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</si>
  <si>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</si>
  <si>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</si>
  <si>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</si>
  <si>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</si>
  <si>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</si>
  <si>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</si>
  <si>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</si>
  <si>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</si>
  <si>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</si>
  <si>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</si>
  <si>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</si>
  <si>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</si>
  <si>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</si>
  <si>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</si>
  <si>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</si>
  <si>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</si>
  <si>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</si>
  <si>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</si>
  <si>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</si>
  <si>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</si>
  <si>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</si>
  <si>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</si>
  <si>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</si>
  <si>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</si>
  <si>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</si>
  <si>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</si>
  <si>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</si>
  <si>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</si>
  <si>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</si>
  <si>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</si>
  <si>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</si>
  <si>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</si>
  <si>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</si>
  <si>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</si>
  <si>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</si>
  <si>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</si>
  <si>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</si>
  <si>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</si>
  <si>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</si>
  <si>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</si>
  <si>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</si>
  <si>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</si>
  <si>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</si>
  <si>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</si>
  <si>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</si>
  <si>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</si>
  <si>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</si>
  <si>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</si>
  <si>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</si>
  <si>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</si>
  <si>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</si>
  <si>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</si>
  <si>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</si>
  <si>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</si>
  <si>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</si>
  <si>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</si>
  <si>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</si>
  <si>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</si>
  <si>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</si>
  <si>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</si>
  <si>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</si>
  <si>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</si>
  <si>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</si>
  <si>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</si>
  <si>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</si>
  <si>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</si>
  <si>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</si>
  <si>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</si>
  <si>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</si>
  <si>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</si>
  <si>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</si>
  <si>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</si>
  <si>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</si>
  <si>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</si>
  <si>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</si>
  <si>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</si>
  <si>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</si>
  <si>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</si>
  <si>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</si>
  <si>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</si>
  <si>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</si>
  <si>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</si>
  <si>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</si>
  <si>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</si>
  <si>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</si>
  <si>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</si>
  <si>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</si>
  <si>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</si>
  <si>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</si>
  <si>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</si>
  <si>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</si>
  <si>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</si>
  <si>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</si>
  <si>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</si>
  <si>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</si>
  <si>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</si>
  <si>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</si>
  <si>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</si>
  <si>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</si>
  <si>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</si>
  <si>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</si>
  <si>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</si>
  <si>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</si>
  <si>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</si>
  <si>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</si>
  <si>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</si>
  <si>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</si>
  <si>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</si>
  <si>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</si>
  <si>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</si>
  <si>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</si>
  <si>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</si>
  <si>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</si>
  <si>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</si>
  <si>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</si>
  <si>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</si>
  <si>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</si>
  <si>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</si>
  <si>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</si>
  <si>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</si>
  <si>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</si>
  <si>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</si>
  <si>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</si>
  <si>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</si>
  <si>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</si>
  <si>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</si>
  <si>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</si>
  <si>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</si>
  <si>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</si>
  <si>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</si>
  <si>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</si>
  <si>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</si>
  <si>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</si>
  <si>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</si>
  <si>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</si>
  <si>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</si>
  <si>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</si>
  <si>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</si>
  <si>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</si>
  <si>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</si>
  <si>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</si>
  <si>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</si>
  <si>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</si>
  <si>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</si>
  <si>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</si>
  <si>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</si>
  <si>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</si>
  <si>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</si>
  <si>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</si>
  <si>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</si>
  <si>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</si>
  <si>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</si>
  <si>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</si>
  <si>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</si>
  <si>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</si>
  <si>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</si>
  <si>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</si>
  <si>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</si>
  <si>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</si>
  <si>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</si>
  <si>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</si>
  <si>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</si>
  <si>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</si>
  <si>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</si>
  <si>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</si>
  <si>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</si>
  <si>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</si>
  <si>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</si>
  <si>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</si>
  <si>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</si>
  <si>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</si>
  <si>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</si>
  <si>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</si>
  <si>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</si>
  <si>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</si>
  <si>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</si>
  <si>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</si>
  <si>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</si>
  <si>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</si>
  <si>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</si>
  <si>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</si>
  <si>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</si>
  <si>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</si>
  <si>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</si>
  <si>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</si>
  <si>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</si>
  <si>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</si>
  <si>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</si>
  <si>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</si>
  <si>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</si>
  <si>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</si>
  <si>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</si>
  <si>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</si>
  <si>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</si>
  <si>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</si>
  <si>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</si>
  <si>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</si>
  <si>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</si>
  <si>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</si>
  <si>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</si>
  <si>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</si>
  <si>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</si>
  <si>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</si>
  <si>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</si>
  <si>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</si>
  <si>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</si>
  <si>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</si>
  <si>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</si>
  <si>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</si>
  <si>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</si>
  <si>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</si>
  <si>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</si>
  <si>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</si>
  <si>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</si>
  <si>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</si>
  <si>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</si>
  <si>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</si>
  <si>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</si>
  <si>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</si>
  <si>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</si>
  <si>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</si>
  <si>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</si>
  <si>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</si>
  <si>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</si>
  <si>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</si>
  <si>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</si>
  <si>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</si>
  <si>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</si>
  <si>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</si>
  <si>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</si>
  <si>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</si>
  <si>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</si>
  <si>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</si>
  <si>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</si>
  <si>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</si>
  <si>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</si>
  <si>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</si>
  <si>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</si>
  <si>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</si>
  <si>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</si>
  <si>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</si>
  <si>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</si>
  <si>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</si>
  <si>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</si>
  <si>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</si>
  <si>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</si>
  <si>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</si>
  <si>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</si>
  <si>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</si>
  <si>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</si>
  <si>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</si>
  <si>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</si>
  <si>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</si>
  <si>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</si>
  <si>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</si>
  <si>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</si>
  <si>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</si>
  <si>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</si>
  <si>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</si>
  <si>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</si>
  <si>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</si>
  <si>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</si>
  <si>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</si>
  <si>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</si>
  <si>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</si>
  <si>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</si>
  <si>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</si>
  <si>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</si>
  <si>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</si>
  <si>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</si>
  <si>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</si>
  <si>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</si>
  <si>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</si>
  <si>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</si>
  <si>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</si>
  <si>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</si>
  <si>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</si>
  <si>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</si>
  <si>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</si>
  <si>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</si>
  <si>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</si>
  <si>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</si>
  <si>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</si>
  <si>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</si>
  <si>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</si>
  <si>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</si>
  <si>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</si>
  <si>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</si>
  <si>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</si>
  <si>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</si>
  <si>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</si>
  <si>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</si>
  <si>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</si>
  <si>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</si>
  <si>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</si>
  <si>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</si>
  <si>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</si>
  <si>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</si>
  <si>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</si>
  <si>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</si>
  <si>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</si>
  <si>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</si>
  <si>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</si>
  <si>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</si>
  <si>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</si>
  <si>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</si>
  <si>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</si>
  <si>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</si>
  <si>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</si>
  <si>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</si>
  <si>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</si>
  <si>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</si>
  <si>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</si>
  <si>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</si>
  <si>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</si>
  <si>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</si>
  <si>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</si>
  <si>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</si>
  <si>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</si>
  <si>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</si>
  <si>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</si>
  <si>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</si>
  <si>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</si>
  <si>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</si>
  <si>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</si>
  <si>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</si>
  <si>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</si>
  <si>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</si>
  <si>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</si>
  <si>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</si>
  <si>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</si>
  <si>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</si>
  <si>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</si>
  <si>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</si>
  <si>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</si>
  <si>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</si>
  <si>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</si>
  <si>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</si>
  <si>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</si>
  <si>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</si>
  <si>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</si>
  <si>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</si>
  <si>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</si>
  <si>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</si>
  <si>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</si>
  <si>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</si>
  <si>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</si>
  <si>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</si>
  <si>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</si>
  <si>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</si>
  <si>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</si>
  <si>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</si>
  <si>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</si>
  <si>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</si>
  <si>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</si>
  <si>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</si>
  <si>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</si>
  <si>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</si>
  <si>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</si>
  <si>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</si>
  <si>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</si>
  <si>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</si>
  <si>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</si>
  <si>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</si>
  <si>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</si>
  <si>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</si>
  <si>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</si>
  <si>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</si>
  <si>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</si>
  <si>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</si>
  <si>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</si>
  <si>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</si>
  <si>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</si>
  <si>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</si>
  <si>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</si>
  <si>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</si>
  <si>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</si>
  <si>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</si>
  <si>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</si>
  <si>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</si>
  <si>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</si>
  <si>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</si>
  <si>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</si>
  <si>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</si>
  <si>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</si>
  <si>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</si>
  <si>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</si>
  <si>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</si>
  <si>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</si>
  <si>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</si>
  <si>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</si>
  <si>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</si>
  <si>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</si>
  <si>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</si>
  <si>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</si>
  <si>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</si>
  <si>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</si>
  <si>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</si>
  <si>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</si>
  <si>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</si>
  <si>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</si>
  <si>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</si>
  <si>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</si>
  <si>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</si>
  <si>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</si>
  <si>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</si>
  <si>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</si>
  <si>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</si>
  <si>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</si>
  <si>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</si>
  <si>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</si>
  <si>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</si>
  <si>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</si>
  <si>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</si>
  <si>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</si>
  <si>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</si>
  <si>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</si>
  <si>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</si>
  <si>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</si>
  <si>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</si>
  <si>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</si>
  <si>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</si>
  <si>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</si>
  <si>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</si>
  <si>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</si>
  <si>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</si>
  <si>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</si>
  <si>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</si>
  <si>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</si>
  <si>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</si>
  <si>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</si>
  <si>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</si>
  <si>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</si>
  <si>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</si>
  <si>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</si>
  <si>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</si>
  <si>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</si>
  <si>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</si>
  <si>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</si>
  <si>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</si>
  <si>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</si>
  <si>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</si>
  <si>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</si>
  <si>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</si>
  <si>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</si>
  <si>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</si>
  <si>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</si>
  <si>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</si>
  <si>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</si>
  <si>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</si>
  <si>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</si>
  <si>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</si>
  <si>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</si>
  <si>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</si>
  <si>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</si>
  <si>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</si>
  <si>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</si>
  <si>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</si>
  <si>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</si>
  <si>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</si>
  <si>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</si>
  <si>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</si>
  <si>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</si>
  <si>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</si>
  <si>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</si>
  <si>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</si>
  <si>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</si>
  <si>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</si>
  <si>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</si>
  <si>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</si>
  <si>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</si>
  <si>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</si>
  <si>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</si>
  <si>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</si>
  <si>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</si>
  <si>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</si>
  <si>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</si>
  <si>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</si>
  <si>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</si>
  <si>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</si>
  <si>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</si>
  <si>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</si>
  <si>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</si>
  <si>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</si>
  <si>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</si>
  <si>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</si>
  <si>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</si>
  <si>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</si>
  <si>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</si>
  <si>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</si>
  <si>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</si>
  <si>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</si>
  <si>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</si>
  <si>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</si>
  <si>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</si>
  <si>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</si>
  <si>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</si>
  <si>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</si>
  <si>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</si>
  <si>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</si>
  <si>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</si>
  <si>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</si>
  <si>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</si>
  <si>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</si>
  <si>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</si>
  <si>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</si>
  <si>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</si>
  <si>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</si>
  <si>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</si>
  <si>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</si>
  <si>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</si>
  <si>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</si>
  <si>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</si>
  <si>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</si>
  <si>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</si>
  <si>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</si>
  <si>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</si>
  <si>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</si>
  <si>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</si>
  <si>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</si>
  <si>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</si>
  <si>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</si>
  <si>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</si>
  <si>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</si>
  <si>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</si>
  <si>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</si>
  <si>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</si>
  <si>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</si>
  <si>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</si>
  <si>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</si>
  <si>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</si>
  <si>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</si>
  <si>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</si>
  <si>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</si>
  <si>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</si>
  <si>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</si>
  <si>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</si>
  <si>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</si>
  <si>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</si>
  <si>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</si>
  <si>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</si>
  <si>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</si>
  <si>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</si>
  <si>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</si>
  <si>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</si>
  <si>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</si>
  <si>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</si>
  <si>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</si>
  <si>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</si>
  <si>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</si>
  <si>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</si>
  <si>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</si>
  <si>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</si>
  <si>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</si>
  <si>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</si>
  <si>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</si>
  <si>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</si>
  <si>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</si>
  <si>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</si>
  <si>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</si>
  <si>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</si>
  <si>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</si>
  <si>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</si>
  <si>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</si>
  <si>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</si>
  <si>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</si>
  <si>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</si>
  <si>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</si>
  <si>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</si>
  <si>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</si>
  <si>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</si>
  <si>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</si>
  <si>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</si>
  <si>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</si>
  <si>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</si>
  <si>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</si>
  <si>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</si>
  <si>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</si>
  <si>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</si>
  <si>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</si>
  <si>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</si>
  <si>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</si>
  <si>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</si>
  <si>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</si>
  <si>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</si>
  <si>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</si>
  <si>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</si>
  <si>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</si>
  <si>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</si>
  <si>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</si>
  <si>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</si>
  <si>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</si>
  <si>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</si>
  <si>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</si>
  <si>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</si>
  <si>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</si>
  <si>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</si>
  <si>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</si>
  <si>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</si>
  <si>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</si>
  <si>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</si>
  <si>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</si>
  <si>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</si>
  <si>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</si>
  <si>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</si>
  <si>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</si>
  <si>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</si>
  <si>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</si>
  <si>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</si>
  <si>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</si>
  <si>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</si>
  <si>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</si>
  <si>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</si>
  <si>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</si>
  <si>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</si>
  <si>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</si>
  <si>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</si>
  <si>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</si>
  <si>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</si>
  <si>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</si>
  <si>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</si>
  <si>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</si>
  <si>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</si>
  <si>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</si>
  <si>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</si>
  <si>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</si>
  <si>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</si>
  <si>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</si>
  <si>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</si>
  <si>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</si>
  <si>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</si>
  <si>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</si>
  <si>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</si>
  <si>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</si>
  <si>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</si>
  <si>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</si>
  <si>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</si>
  <si>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</si>
  <si>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</si>
  <si>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</si>
  <si>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</si>
  <si>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</si>
  <si>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</si>
  <si>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</si>
  <si>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</si>
  <si>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</si>
  <si>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</si>
  <si>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</si>
  <si>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</si>
  <si>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</si>
  <si>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</si>
  <si>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</si>
  <si>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</si>
  <si>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</si>
  <si>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</si>
  <si>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</si>
  <si>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</si>
  <si>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</si>
  <si>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</si>
  <si>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</si>
  <si>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</si>
  <si>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</si>
  <si>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</si>
  <si>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</si>
  <si>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</si>
  <si>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</si>
  <si>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</si>
  <si>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</si>
  <si>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</si>
  <si>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</si>
  <si>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</si>
  <si>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</si>
  <si>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</si>
  <si>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</si>
  <si>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</si>
  <si>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</si>
  <si>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</si>
  <si>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</si>
  <si>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</si>
  <si>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</si>
  <si>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</si>
  <si>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</si>
  <si>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</si>
  <si>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</si>
  <si>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</si>
  <si>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</si>
  <si>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</si>
  <si>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</si>
  <si>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</si>
  <si>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</si>
  <si>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</si>
  <si>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</si>
  <si>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</si>
  <si>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</si>
  <si>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</si>
  <si>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</si>
  <si>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</si>
  <si>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</si>
  <si>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</si>
  <si>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</si>
  <si>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</si>
  <si>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</si>
  <si>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</si>
  <si>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</si>
  <si>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</si>
  <si>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</si>
  <si>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</si>
  <si>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</si>
  <si>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</si>
  <si>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</si>
  <si>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</si>
  <si>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</si>
  <si>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</si>
  <si>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</si>
  <si>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</si>
  <si>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</si>
  <si>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</si>
  <si>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</si>
  <si>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</si>
  <si>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</si>
  <si>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</si>
  <si>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</si>
  <si>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</si>
  <si>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</si>
  <si>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</si>
  <si>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</si>
  <si>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</si>
  <si>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</si>
  <si>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</si>
  <si>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</si>
  <si>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</si>
  <si>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</si>
  <si>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</si>
  <si>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</si>
  <si>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</si>
  <si>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</si>
  <si>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</si>
  <si>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</si>
  <si>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</si>
  <si>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</si>
  <si>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</si>
  <si>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</si>
  <si>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</si>
  <si>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</si>
  <si>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</si>
  <si>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</si>
  <si>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</si>
  <si>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</si>
  <si>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</si>
  <si>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</si>
  <si>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</si>
  <si>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</si>
  <si>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</si>
  <si>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</si>
  <si>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</si>
  <si>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</si>
  <si>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</si>
  <si>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</si>
  <si>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</si>
  <si>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</si>
  <si>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</si>
  <si>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</si>
  <si>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</si>
  <si>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</si>
  <si>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</si>
  <si>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</si>
  <si>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</si>
  <si>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</si>
  <si>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</si>
  <si>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</si>
  <si>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</si>
  <si>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</si>
  <si>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</si>
  <si>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</si>
  <si>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</si>
  <si>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</si>
  <si>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</si>
  <si>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</si>
  <si>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</si>
  <si>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</si>
  <si>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</si>
  <si>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</si>
  <si>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</si>
  <si>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</si>
  <si>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</si>
  <si>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</si>
  <si>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</si>
  <si>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</si>
  <si>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</si>
  <si>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</si>
  <si>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</si>
  <si>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</si>
  <si>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</si>
  <si>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</si>
  <si>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</si>
  <si>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</si>
  <si>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</si>
  <si>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</si>
  <si>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</si>
  <si>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</si>
  <si>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</si>
  <si>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</si>
  <si>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</si>
  <si>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</si>
  <si>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</si>
  <si>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</si>
  <si>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</si>
  <si>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</si>
  <si>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</si>
  <si>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</si>
  <si>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</si>
  <si>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</si>
  <si>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</si>
  <si>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</si>
  <si>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</si>
  <si>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</si>
  <si>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</si>
  <si>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</si>
  <si>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</si>
  <si>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</si>
  <si>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</si>
  <si>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</si>
  <si>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</si>
  <si>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</si>
  <si>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</si>
  <si>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</si>
  <si>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</si>
  <si>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</si>
  <si>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</si>
  <si>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</si>
  <si>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</si>
  <si>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</si>
  <si>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</si>
  <si>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</si>
  <si>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</si>
  <si>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</si>
  <si>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</si>
  <si>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</si>
  <si>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</si>
  <si>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</si>
  <si>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</si>
  <si>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</si>
  <si>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</si>
  <si>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</si>
  <si>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</si>
  <si>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</si>
  <si>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</si>
  <si>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</si>
  <si>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</si>
  <si>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</si>
  <si>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</si>
  <si>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</si>
  <si>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</si>
  <si>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</si>
  <si>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</si>
  <si>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</si>
  <si>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</si>
  <si>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</si>
  <si>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</si>
  <si>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</si>
  <si>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</si>
  <si>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</si>
  <si>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</si>
  <si>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</si>
  <si>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</si>
  <si>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</si>
  <si>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</si>
  <si>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</si>
  <si>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</si>
  <si>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</si>
  <si>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</si>
  <si>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</si>
  <si>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</si>
  <si>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</si>
  <si>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</si>
  <si>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</si>
  <si>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</si>
  <si>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</si>
  <si>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</si>
  <si>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</si>
  <si>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</si>
  <si>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</si>
  <si>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</si>
  <si>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</si>
  <si>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</si>
  <si>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</si>
  <si>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</si>
  <si>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</si>
  <si>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</si>
  <si>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</si>
  <si>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</si>
  <si>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</si>
  <si>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</si>
  <si>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</si>
  <si>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</si>
  <si>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</si>
  <si>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</si>
  <si>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</si>
  <si>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</si>
  <si>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</si>
  <si>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</si>
  <si>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</si>
  <si>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</si>
  <si>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</si>
  <si>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</si>
  <si>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</si>
  <si>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</si>
  <si>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</si>
  <si>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</si>
  <si>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</si>
  <si>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</si>
  <si>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</si>
  <si>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</si>
  <si>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</si>
  <si>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</si>
  <si>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</si>
  <si>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</si>
  <si>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</si>
  <si>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</si>
  <si>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</si>
  <si>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</si>
  <si>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</si>
  <si>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</si>
  <si>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</si>
  <si>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</si>
  <si>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</si>
  <si>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</si>
  <si>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</si>
  <si>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</si>
  <si>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</si>
  <si>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</si>
  <si>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</si>
  <si>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</si>
  <si>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</si>
  <si>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</si>
  <si>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</si>
  <si>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</si>
  <si>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</si>
  <si>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</si>
  <si>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</si>
  <si>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</si>
  <si>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</si>
  <si>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</si>
  <si>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</si>
  <si>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</si>
  <si>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</si>
  <si>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</si>
  <si>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</si>
  <si>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</si>
  <si>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</si>
  <si>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</si>
  <si>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</si>
  <si>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</si>
  <si>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</si>
  <si>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</si>
  <si>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</si>
  <si>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</si>
  <si>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</si>
  <si>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</si>
  <si>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</si>
  <si>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</si>
  <si>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</si>
  <si>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</si>
  <si>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</si>
  <si>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</si>
  <si>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</si>
  <si>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</si>
  <si>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</si>
  <si>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</si>
  <si>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</si>
  <si>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</si>
  <si>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</si>
  <si>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</si>
  <si>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</si>
  <si>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</si>
  <si>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</si>
  <si>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</si>
  <si>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</si>
  <si>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</si>
  <si>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</si>
  <si>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</si>
  <si>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</si>
  <si>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</si>
  <si>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</si>
  <si>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</si>
  <si>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</si>
  <si>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</si>
  <si>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</si>
  <si>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</si>
  <si>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</si>
  <si>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</si>
  <si>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</si>
  <si>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</si>
  <si>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</si>
  <si>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</si>
  <si>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</si>
  <si>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</si>
  <si>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</si>
  <si>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</si>
  <si>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</si>
  <si>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</si>
  <si>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</si>
  <si>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</si>
  <si>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</si>
  <si>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</si>
  <si>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</si>
  <si>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</si>
  <si>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</si>
  <si>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</si>
  <si>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</si>
  <si>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</si>
  <si>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</si>
  <si>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</si>
  <si>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</si>
  <si>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</si>
  <si>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</si>
  <si>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</si>
  <si>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</si>
  <si>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</si>
  <si>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</si>
  <si>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</si>
  <si>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</si>
  <si>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</si>
  <si>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</si>
  <si>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</si>
  <si>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</si>
  <si>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</si>
  <si>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</si>
  <si>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</si>
  <si>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</si>
  <si>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</si>
  <si>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</si>
  <si>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</si>
  <si>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</si>
  <si>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</si>
  <si>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</si>
  <si>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</si>
  <si>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</si>
  <si>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</si>
  <si>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</si>
  <si>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</si>
  <si>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</si>
  <si>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</si>
  <si>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</si>
  <si>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</si>
  <si>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</si>
  <si>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</si>
  <si>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</si>
  <si>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</si>
  <si>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</si>
  <si>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</si>
  <si>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</si>
  <si>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</si>
  <si>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</si>
  <si>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</si>
  <si>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</si>
  <si>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</si>
  <si>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</si>
  <si>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</si>
  <si>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</si>
  <si>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</si>
  <si>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</si>
  <si>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</si>
  <si>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</si>
  <si>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</si>
  <si>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</si>
  <si>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</si>
  <si>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</si>
  <si>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</si>
  <si>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</si>
  <si>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</si>
  <si>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</si>
  <si>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</si>
  <si>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</si>
  <si>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</si>
  <si>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</si>
  <si>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</si>
  <si>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</si>
  <si>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</si>
  <si>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</si>
  <si>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</si>
  <si>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</si>
  <si>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</si>
  <si>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</si>
  <si>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</si>
  <si>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</si>
  <si>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</si>
  <si>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</si>
  <si>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</si>
  <si>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</si>
  <si>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</si>
  <si>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</si>
  <si>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</si>
  <si>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</si>
  <si>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</si>
  <si>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</si>
  <si>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</si>
  <si>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</si>
  <si>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</si>
  <si>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</si>
  <si>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</si>
  <si>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</si>
  <si>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</si>
  <si>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</si>
  <si>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</si>
  <si>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</si>
  <si>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</si>
  <si>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</si>
  <si>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</si>
  <si>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</si>
  <si>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</si>
  <si>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</si>
  <si>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</si>
  <si>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</si>
  <si>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</si>
  <si>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</si>
  <si>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</si>
  <si>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</si>
  <si>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</si>
  <si>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</si>
  <si>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</si>
  <si>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</si>
  <si>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</si>
  <si>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</si>
  <si>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</si>
  <si>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</si>
  <si>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</si>
  <si>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</si>
  <si>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</si>
  <si>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</si>
  <si>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</si>
  <si>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</si>
  <si>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</si>
  <si>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</si>
  <si>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</si>
  <si>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</si>
  <si>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</si>
  <si>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</si>
  <si>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</si>
  <si>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</si>
  <si>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</si>
  <si>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</si>
  <si>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</si>
  <si>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</si>
  <si>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</si>
  <si>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</si>
  <si>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</si>
  <si>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</si>
  <si>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</si>
  <si>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</si>
  <si>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</si>
  <si>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</si>
  <si>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</si>
  <si>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</si>
  <si>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</si>
  <si>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</si>
  <si>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</si>
  <si>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</si>
  <si>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</si>
  <si>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</si>
  <si>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</si>
  <si>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</si>
  <si>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</si>
  <si>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</si>
  <si>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</si>
  <si>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</si>
  <si>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</si>
  <si>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</si>
  <si>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</si>
  <si>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</si>
  <si>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</si>
  <si>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</si>
  <si>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</si>
  <si>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</si>
  <si>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</si>
  <si>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</si>
  <si>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</si>
  <si>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</si>
  <si>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</si>
  <si>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</si>
  <si>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</si>
  <si>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</si>
  <si>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</si>
  <si>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</si>
  <si>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</si>
  <si>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</si>
  <si>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</si>
  <si>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</si>
  <si>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</si>
  <si>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</si>
  <si>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</si>
  <si>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</si>
  <si>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</si>
  <si>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</si>
  <si>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</si>
  <si>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</si>
  <si>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</si>
  <si>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</si>
  <si>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</si>
  <si>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</si>
  <si>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</si>
  <si>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</si>
  <si>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</si>
  <si>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</si>
  <si>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</si>
  <si>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</si>
  <si>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</si>
  <si>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</si>
  <si>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</si>
  <si>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</si>
  <si>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</si>
  <si>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</si>
  <si>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</si>
  <si>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</si>
  <si>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</si>
  <si>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</si>
  <si>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</si>
  <si>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</si>
  <si>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</si>
  <si>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</si>
  <si>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</si>
  <si>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</si>
  <si>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</si>
  <si>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</si>
  <si>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</si>
  <si>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</si>
  <si>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</si>
  <si>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</si>
  <si>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</si>
  <si>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</si>
  <si>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</si>
  <si>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</si>
  <si>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</si>
  <si>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</si>
  <si>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</si>
  <si>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</si>
  <si>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</si>
  <si>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</si>
  <si>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</si>
  <si>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</si>
  <si>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</si>
  <si>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</si>
  <si>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</si>
  <si>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</si>
  <si>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</si>
  <si>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</si>
  <si>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</si>
  <si>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</si>
  <si>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</si>
  <si>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</si>
  <si>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</si>
  <si>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</si>
  <si>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</si>
  <si>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</si>
  <si>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</si>
  <si>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</si>
  <si>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</si>
  <si>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</si>
  <si>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</si>
  <si>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</si>
  <si>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</si>
  <si>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</si>
  <si>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</si>
  <si>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</si>
  <si>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</si>
  <si>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</si>
  <si>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</si>
  <si>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</si>
  <si>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</si>
  <si>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</si>
  <si>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</si>
  <si>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</si>
  <si>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</si>
  <si>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</si>
  <si>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</si>
  <si>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</si>
  <si>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</si>
  <si>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</si>
  <si>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</si>
  <si>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</si>
  <si>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</si>
  <si>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</si>
  <si>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</si>
  <si>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</si>
  <si>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</si>
  <si>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</si>
  <si>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</si>
  <si>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</si>
  <si>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</si>
  <si>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</si>
  <si>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</si>
  <si>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</si>
  <si>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</si>
  <si>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</si>
  <si>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</si>
  <si>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</si>
  <si>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</si>
  <si>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</si>
  <si>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</si>
  <si>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</si>
  <si>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</si>
  <si>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</si>
  <si>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</si>
  <si>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</si>
  <si>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</si>
  <si>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</si>
  <si>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</si>
  <si>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</si>
  <si>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</si>
  <si>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</si>
  <si>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</si>
  <si>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</si>
  <si>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</si>
  <si>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</si>
  <si>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</si>
  <si>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</si>
  <si>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</si>
  <si>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</si>
  <si>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</si>
  <si>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</si>
  <si>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</si>
  <si>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</si>
  <si>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</si>
  <si>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</si>
  <si>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</si>
  <si>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</si>
  <si>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</si>
  <si>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</si>
  <si>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</si>
  <si>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</si>
  <si>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</si>
  <si>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</si>
  <si>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</si>
  <si>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</si>
  <si>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</si>
  <si>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</si>
  <si>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</si>
  <si>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</si>
  <si>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</si>
  <si>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</si>
  <si>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</si>
  <si>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</si>
  <si>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</si>
  <si>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</si>
  <si>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</si>
  <si>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</si>
  <si>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</si>
  <si>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</si>
  <si>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</si>
  <si>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</si>
  <si>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</si>
  <si>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</si>
  <si>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</si>
  <si>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</si>
  <si>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</si>
  <si>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</si>
  <si>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</si>
  <si>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</si>
  <si>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</si>
  <si>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</si>
  <si>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</si>
  <si>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</si>
  <si>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</si>
  <si>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</si>
  <si>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</si>
  <si>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</si>
  <si>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</si>
  <si>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</si>
  <si>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</si>
  <si>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</si>
  <si>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</si>
  <si>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</si>
  <si>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</si>
  <si>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</si>
  <si>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</si>
  <si>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</si>
  <si>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</si>
  <si>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</si>
  <si>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</si>
  <si>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</si>
  <si>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</si>
  <si>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</si>
  <si>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</si>
  <si>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</si>
  <si>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</si>
  <si>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</si>
  <si>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</si>
  <si>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</si>
  <si>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</si>
  <si>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</si>
  <si>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</si>
  <si>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</si>
  <si>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</si>
  <si>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</si>
  <si>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</si>
  <si>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</si>
  <si>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</si>
  <si>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</si>
  <si>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</si>
  <si>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</si>
  <si>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</si>
  <si>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</si>
  <si>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</si>
  <si>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</si>
  <si>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</si>
  <si>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</si>
  <si>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</si>
  <si>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</si>
  <si>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</si>
  <si>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</si>
  <si>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</si>
  <si>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</si>
  <si>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</si>
  <si>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</si>
  <si>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</si>
  <si>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</si>
  <si>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</si>
  <si>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</si>
  <si>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</si>
  <si>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</si>
  <si>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</si>
  <si>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</si>
  <si>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</si>
  <si>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</si>
  <si>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</si>
  <si>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</si>
  <si>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</si>
  <si>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</si>
  <si>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</si>
  <si>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</si>
  <si>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</si>
  <si>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</si>
  <si>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</si>
  <si>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</si>
  <si>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</si>
  <si>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</si>
  <si>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</si>
  <si>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</si>
  <si>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</si>
  <si>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</si>
  <si>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</si>
  <si>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</si>
  <si>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</si>
  <si>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</si>
  <si>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</si>
  <si>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</si>
  <si>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</si>
  <si>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</si>
  <si>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</si>
  <si>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</si>
  <si>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</si>
  <si>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</si>
  <si>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</si>
  <si>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</si>
  <si>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</si>
  <si>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</si>
  <si>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</si>
  <si>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</si>
  <si>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</si>
  <si>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</si>
  <si>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</si>
  <si>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</si>
  <si>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</si>
  <si>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</si>
  <si>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</si>
  <si>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</si>
  <si>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</si>
  <si>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</si>
  <si>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</si>
  <si>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</si>
  <si>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</si>
  <si>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</si>
  <si>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</si>
  <si>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</si>
  <si>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</si>
  <si>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</si>
  <si>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</si>
  <si>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</si>
  <si>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</si>
  <si>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</si>
  <si>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</si>
  <si>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</si>
  <si>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</si>
  <si>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</si>
  <si>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</si>
  <si>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</si>
  <si>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</si>
  <si>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</si>
  <si>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</si>
  <si>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</si>
  <si>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</si>
  <si>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</si>
  <si>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</si>
  <si>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</si>
  <si>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</si>
  <si>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</si>
  <si>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</si>
  <si>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</si>
  <si>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</si>
  <si>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</si>
  <si>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</si>
  <si>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</si>
  <si>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</si>
  <si>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</si>
  <si>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</si>
  <si>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</si>
  <si>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</si>
  <si>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</si>
  <si>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</si>
  <si>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</si>
  <si>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</si>
  <si>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</si>
  <si>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</si>
  <si>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</si>
  <si>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</si>
  <si>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</si>
  <si>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</si>
  <si>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</si>
  <si>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</si>
  <si>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</si>
  <si>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</si>
  <si>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</si>
  <si>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</si>
  <si>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</si>
  <si>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</si>
  <si>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</si>
  <si>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</si>
  <si>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</si>
  <si>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</si>
  <si>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</si>
  <si>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</si>
  <si>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</si>
  <si>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</si>
  <si>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</si>
  <si>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</si>
  <si>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</si>
  <si>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</si>
  <si>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</si>
  <si>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</si>
  <si>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</si>
  <si>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</si>
  <si>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</si>
  <si>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</si>
  <si>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</si>
  <si>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</si>
  <si>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</si>
  <si>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</si>
  <si>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</si>
  <si>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</si>
  <si>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</si>
  <si>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</si>
  <si>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</si>
  <si>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</si>
  <si>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</si>
  <si>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</si>
  <si>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</si>
  <si>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</si>
  <si>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</si>
  <si>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</si>
  <si>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</si>
  <si>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</si>
  <si>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</si>
  <si>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</si>
  <si>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</si>
  <si>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</si>
  <si>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</si>
  <si>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</si>
  <si>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</si>
  <si>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</si>
  <si>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</si>
  <si>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</si>
  <si>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</si>
  <si>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</si>
  <si>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</si>
  <si>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</si>
  <si>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</si>
  <si>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</si>
  <si>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</si>
  <si>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</si>
  <si>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</si>
  <si>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</si>
  <si>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</si>
  <si>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</si>
  <si>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</si>
  <si>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</si>
  <si>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</si>
  <si>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</si>
  <si>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</si>
  <si>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</si>
  <si>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</si>
  <si>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</si>
  <si>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</si>
  <si>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</si>
  <si>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</si>
  <si>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</si>
  <si>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</si>
  <si>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</si>
  <si>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</si>
  <si>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</si>
  <si>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</si>
  <si>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</si>
  <si>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</si>
  <si>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</si>
  <si>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</si>
  <si>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</si>
  <si>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</si>
  <si>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</si>
  <si>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</si>
  <si>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</si>
  <si>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</si>
  <si>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</si>
  <si>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</si>
  <si>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</si>
  <si>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</si>
  <si>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</si>
  <si>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</si>
  <si>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</si>
  <si>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</si>
  <si>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</si>
  <si>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</si>
  <si>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</si>
  <si>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</si>
  <si>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</si>
  <si>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</si>
  <si>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</si>
  <si>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</si>
  <si>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</si>
  <si>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</si>
  <si>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</si>
  <si>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</si>
  <si>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</si>
  <si>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</si>
  <si>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</si>
  <si>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</si>
  <si>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</si>
  <si>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</si>
  <si>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</si>
  <si>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</si>
  <si>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</si>
  <si>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</si>
  <si>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</si>
  <si>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</si>
  <si>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</si>
  <si>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</si>
  <si>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</si>
  <si>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</si>
  <si>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</si>
  <si>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</si>
  <si>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</si>
  <si>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</si>
  <si>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</si>
  <si>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</si>
  <si>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</si>
  <si>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</si>
  <si>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</si>
  <si>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</si>
  <si>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</si>
  <si>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</si>
  <si>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</si>
  <si>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</si>
  <si>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</si>
  <si>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</si>
  <si>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</si>
  <si>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</si>
  <si>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</si>
  <si>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</si>
  <si>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</si>
  <si>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</si>
  <si>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</si>
  <si>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</si>
  <si>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</si>
  <si>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</si>
  <si>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</si>
  <si>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</si>
  <si>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</si>
  <si>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</si>
  <si>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</si>
  <si>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</si>
  <si>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</si>
  <si>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</si>
  <si>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</si>
  <si>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</si>
  <si>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</si>
  <si>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</si>
  <si>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</si>
  <si>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</si>
  <si>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</si>
  <si>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</si>
  <si>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</si>
  <si>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</si>
  <si>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</si>
  <si>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</si>
  <si>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</si>
  <si>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</si>
  <si>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</si>
  <si>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</si>
  <si>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</si>
  <si>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</si>
  <si>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</si>
  <si>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</si>
  <si>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</si>
  <si>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</si>
  <si>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</si>
  <si>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</si>
  <si>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</si>
  <si>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</si>
  <si>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</si>
  <si>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</si>
  <si>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</si>
  <si>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</si>
  <si>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</si>
  <si>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</si>
  <si>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</si>
  <si>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</si>
  <si>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</si>
  <si>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</si>
  <si>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</si>
  <si>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</si>
  <si>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</si>
  <si>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</si>
  <si>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</si>
  <si>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</si>
  <si>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</si>
  <si>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</si>
  <si>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</si>
  <si>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</si>
  <si>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</si>
  <si>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</si>
  <si>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</si>
  <si>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</si>
  <si>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</si>
  <si>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</si>
  <si>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</si>
  <si>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</si>
  <si>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</si>
  <si>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</si>
  <si>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</si>
  <si>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</si>
  <si>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</si>
  <si>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</si>
  <si>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</si>
  <si>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</si>
  <si>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</si>
  <si>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</si>
  <si>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</si>
  <si>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</si>
  <si>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</si>
  <si>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</si>
  <si>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</si>
  <si>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</si>
  <si>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</si>
  <si>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</si>
  <si>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</si>
  <si>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</si>
  <si>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</si>
  <si>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</si>
  <si>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</si>
  <si>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</si>
  <si>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</si>
  <si>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</si>
  <si>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</si>
  <si>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</si>
  <si>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</si>
  <si>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</si>
  <si>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</si>
  <si>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</si>
  <si>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</si>
  <si>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</si>
  <si>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</si>
  <si>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</si>
  <si>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</si>
  <si>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</si>
  <si>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</si>
  <si>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</si>
  <si>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</si>
  <si>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</si>
  <si>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</si>
  <si>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</si>
  <si>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</si>
  <si>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</si>
  <si>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</si>
  <si>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</si>
  <si>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</si>
  <si>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</si>
  <si>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</si>
  <si>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</si>
  <si>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</si>
  <si>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</si>
  <si>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</si>
  <si>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</si>
  <si>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</si>
  <si>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</si>
  <si>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</si>
  <si>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</si>
  <si>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</si>
  <si>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</si>
  <si>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</si>
  <si>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</si>
  <si>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</si>
  <si>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</si>
  <si>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</si>
  <si>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</si>
  <si>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</si>
  <si>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</si>
  <si>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</si>
  <si>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</si>
  <si>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</si>
  <si>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</si>
  <si>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</si>
  <si>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</si>
  <si>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</si>
  <si>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</si>
  <si>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</si>
  <si>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</si>
  <si>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</si>
  <si>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</si>
  <si>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</si>
  <si>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</si>
  <si>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</si>
  <si>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</si>
  <si>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</si>
  <si>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</si>
  <si>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</si>
  <si>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</si>
  <si>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</si>
  <si>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</si>
  <si>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</si>
  <si>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</si>
  <si>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</si>
  <si>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</si>
  <si>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</si>
  <si>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</si>
  <si>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</si>
  <si>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</si>
  <si>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</si>
  <si>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</si>
  <si>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</si>
  <si>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</si>
  <si>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</si>
  <si>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</si>
  <si>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</si>
  <si>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</si>
  <si>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</si>
  <si>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</si>
  <si>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</si>
  <si>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</si>
  <si>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</si>
  <si>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</si>
  <si>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</si>
  <si>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</si>
  <si>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</si>
  <si>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</si>
  <si>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</si>
  <si>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</si>
  <si>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</si>
  <si>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</si>
  <si>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</si>
  <si>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</si>
  <si>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</si>
  <si>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</si>
  <si>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</si>
  <si>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</si>
  <si>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</si>
  <si>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</si>
  <si>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</si>
  <si>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</si>
  <si>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</si>
  <si>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</si>
  <si>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</si>
  <si>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</si>
  <si>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</si>
  <si>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</si>
  <si>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</si>
  <si>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</si>
  <si>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</si>
  <si>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</si>
  <si>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</si>
  <si>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</si>
  <si>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</si>
  <si>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</si>
  <si>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</si>
  <si>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</si>
  <si>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</si>
  <si>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</si>
  <si>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</si>
  <si>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</si>
  <si>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</si>
  <si>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</si>
  <si>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</si>
  <si>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</si>
  <si>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</si>
  <si>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</si>
  <si>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</si>
  <si>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</si>
  <si>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</si>
  <si>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</si>
  <si>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</si>
  <si>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</si>
  <si>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</si>
  <si>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</si>
  <si>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</si>
  <si>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</si>
  <si>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</si>
  <si>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</si>
  <si>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</si>
  <si>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</si>
  <si>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</si>
  <si>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</si>
  <si>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</si>
  <si>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</si>
  <si>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</si>
  <si>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</si>
  <si>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</si>
  <si>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</si>
  <si>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</si>
  <si>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</si>
  <si>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</si>
  <si>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</si>
  <si>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</si>
  <si>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</si>
  <si>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</si>
  <si>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</si>
  <si>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</si>
  <si>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</si>
  <si>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</si>
  <si>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</si>
  <si>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</si>
  <si>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</si>
  <si>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</si>
  <si>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</si>
  <si>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</si>
  <si>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</si>
  <si>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</si>
  <si>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</si>
  <si>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</si>
  <si>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</si>
  <si>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</si>
  <si>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</si>
  <si>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</si>
  <si>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</si>
  <si>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</si>
  <si>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</si>
  <si>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</si>
  <si>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</si>
  <si>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</si>
  <si>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</si>
  <si>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</si>
  <si>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</si>
  <si>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</si>
  <si>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</si>
  <si>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</si>
  <si>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</si>
  <si>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</si>
  <si>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</si>
  <si>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</si>
  <si>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</si>
  <si>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</si>
  <si>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</si>
  <si>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</si>
  <si>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</si>
  <si>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</si>
  <si>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</si>
  <si>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</si>
  <si>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</si>
  <si>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</si>
  <si>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</si>
  <si>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</si>
  <si>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</si>
  <si>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</si>
  <si>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</si>
  <si>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</si>
  <si>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</si>
  <si>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</si>
  <si>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</si>
  <si>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</si>
  <si>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</si>
  <si>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</si>
  <si>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</si>
  <si>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</si>
  <si>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</si>
  <si>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</si>
  <si>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</si>
  <si>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</si>
  <si>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</si>
  <si>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</si>
  <si>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</si>
  <si>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</si>
  <si>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</si>
  <si>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</si>
  <si>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</si>
  <si>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</si>
  <si>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</si>
  <si>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</si>
  <si>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</si>
  <si>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</si>
  <si>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</si>
  <si>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</si>
  <si>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</si>
  <si>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</si>
  <si>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</si>
  <si>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</si>
  <si>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</si>
  <si>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</si>
  <si>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</si>
  <si>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</si>
  <si>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</si>
  <si>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</si>
  <si>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</si>
  <si>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</si>
  <si>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</si>
  <si>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</si>
  <si>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</si>
  <si>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</si>
  <si>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</si>
  <si>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</si>
  <si>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</si>
  <si>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</si>
  <si>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</si>
  <si>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</si>
  <si>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</si>
  <si>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</si>
  <si>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</si>
  <si>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</si>
  <si>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</si>
  <si>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</si>
  <si>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</si>
  <si>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</si>
  <si>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</si>
  <si>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</si>
  <si>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</si>
  <si>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</si>
  <si>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</si>
  <si>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</si>
  <si>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</si>
  <si>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</si>
  <si>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</si>
  <si>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</si>
  <si>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</si>
  <si>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</si>
  <si>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</si>
  <si>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</si>
  <si>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</si>
  <si>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</si>
  <si>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</si>
  <si>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</si>
  <si>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</si>
  <si>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</si>
  <si>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</si>
  <si>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</si>
  <si>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</si>
  <si>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</si>
  <si>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</si>
  <si>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</si>
  <si>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</si>
  <si>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</si>
  <si>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</si>
  <si>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</si>
  <si>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</si>
  <si>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</si>
  <si>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</si>
  <si>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</si>
  <si>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</si>
  <si>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</si>
  <si>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</si>
  <si>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</si>
  <si>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</si>
  <si>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</si>
  <si>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</si>
  <si>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</si>
  <si>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</si>
  <si>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</si>
  <si>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</si>
  <si>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</si>
  <si>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</si>
  <si>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</si>
  <si>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</si>
  <si>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</si>
  <si>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</si>
  <si>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</si>
  <si>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</si>
  <si>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</si>
  <si>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</si>
  <si>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</si>
  <si>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</si>
  <si>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</si>
  <si>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</si>
  <si>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</si>
  <si>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</si>
  <si>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</si>
  <si>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</si>
  <si>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</si>
  <si>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</si>
  <si>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</si>
  <si>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</si>
  <si>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</si>
  <si>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</si>
  <si>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</si>
  <si>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</si>
  <si>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</si>
  <si>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</si>
  <si>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</si>
  <si>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</si>
  <si>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</si>
  <si>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</si>
  <si>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</si>
  <si>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</si>
  <si>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</si>
  <si>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</si>
  <si>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</si>
  <si>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</si>
  <si>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</si>
  <si>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</si>
  <si>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</si>
  <si>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</si>
  <si>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</si>
  <si>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</si>
  <si>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</si>
  <si>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</si>
  <si>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</si>
  <si>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</si>
  <si>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</si>
  <si>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</si>
  <si>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</si>
  <si>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</si>
  <si>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</si>
  <si>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</si>
  <si>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</si>
  <si>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</si>
  <si>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</si>
  <si>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</si>
  <si>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</si>
  <si>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</si>
  <si>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</si>
  <si>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</si>
  <si>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</si>
  <si>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</si>
  <si>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</si>
  <si>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</si>
  <si>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</si>
  <si>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</si>
  <si>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</si>
  <si>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</si>
  <si>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</si>
  <si>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</si>
  <si>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</si>
  <si>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</si>
  <si>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</si>
  <si>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</si>
  <si>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</si>
  <si>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</si>
  <si>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</si>
  <si>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</si>
  <si>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</si>
  <si>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</si>
  <si>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</si>
  <si>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</si>
  <si>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</si>
  <si>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</si>
  <si>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</si>
  <si>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</si>
  <si>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</si>
  <si>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</si>
  <si>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</si>
  <si>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</si>
  <si>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</si>
  <si>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</si>
  <si>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</si>
  <si>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</si>
  <si>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</si>
  <si>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</si>
  <si>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</si>
  <si>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</si>
  <si>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</si>
  <si>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</si>
  <si>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</si>
  <si>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</si>
  <si>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</si>
  <si>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</si>
  <si>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</si>
  <si>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</si>
  <si>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</si>
  <si>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</si>
  <si>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</si>
  <si>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</si>
  <si>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</si>
  <si>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</si>
  <si>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</si>
  <si>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</si>
  <si>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</si>
  <si>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</si>
  <si>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</si>
  <si>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</si>
  <si>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</si>
  <si>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</si>
  <si>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</si>
  <si>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</si>
  <si>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</si>
  <si>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</si>
  <si>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</si>
  <si>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</si>
  <si>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</si>
  <si>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</si>
  <si>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</si>
  <si>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</si>
  <si>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</si>
  <si>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</si>
  <si>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</si>
  <si>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</si>
  <si>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</si>
  <si>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</si>
  <si>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</si>
  <si>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</si>
  <si>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</si>
  <si>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</si>
  <si>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</si>
  <si>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</si>
  <si>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</si>
  <si>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</si>
  <si>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</si>
  <si>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</si>
  <si>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</si>
  <si>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</si>
  <si>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</si>
  <si>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</si>
  <si>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</si>
  <si>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</si>
  <si>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</si>
  <si>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</si>
  <si>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</si>
  <si>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</si>
  <si>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</si>
  <si>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</si>
  <si>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</si>
  <si>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</si>
  <si>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</si>
  <si>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</si>
  <si>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</si>
  <si>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</si>
  <si>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</si>
  <si>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</si>
  <si>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</si>
  <si>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</si>
  <si>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</si>
  <si>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</si>
  <si>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</si>
  <si>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</si>
  <si>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</si>
  <si>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</si>
  <si>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</si>
  <si>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</si>
  <si>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</si>
  <si>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</si>
  <si>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</si>
  <si>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</si>
  <si>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</si>
  <si>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</si>
  <si>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</si>
  <si>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</si>
  <si>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</si>
  <si>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</si>
  <si>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</si>
  <si>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</si>
  <si>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</si>
  <si>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</si>
  <si>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</si>
  <si>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</si>
  <si>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</si>
  <si>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</si>
  <si>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</si>
  <si>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</si>
  <si>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</si>
  <si>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</si>
  <si>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</si>
  <si>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</si>
  <si>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</si>
  <si>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</si>
  <si>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</si>
  <si>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</si>
  <si>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</si>
  <si>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</si>
  <si>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</si>
  <si>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</si>
  <si>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</si>
  <si>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</si>
  <si>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</si>
  <si>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</si>
  <si>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</si>
  <si>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</si>
  <si>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</si>
  <si>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</si>
  <si>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</si>
  <si>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</si>
  <si>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</si>
  <si>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</si>
  <si>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</si>
  <si>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</si>
  <si>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</si>
  <si>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</si>
  <si>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</si>
  <si>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</si>
  <si>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</si>
  <si>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</si>
  <si>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</si>
  <si>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</si>
  <si>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</si>
  <si>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</si>
  <si>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</si>
  <si>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</si>
  <si>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</si>
  <si>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</si>
  <si>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</si>
  <si>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</si>
  <si>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</si>
  <si>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</si>
  <si>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</si>
  <si>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</si>
  <si>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</si>
  <si>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</si>
  <si>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</si>
  <si>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</si>
  <si>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</si>
  <si>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</si>
  <si>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</si>
  <si>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</si>
  <si>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</si>
  <si>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</si>
  <si>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</si>
  <si>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</si>
  <si>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</si>
  <si>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</si>
  <si>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</si>
  <si>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</si>
  <si>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</si>
  <si>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</si>
  <si>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</si>
  <si>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</si>
  <si>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</si>
  <si>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</si>
  <si>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</si>
  <si>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</si>
  <si>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</si>
  <si>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</si>
  <si>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</si>
  <si>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</si>
  <si>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</si>
  <si>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</si>
  <si>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</si>
  <si>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</si>
  <si>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</si>
  <si>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</si>
  <si>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</si>
  <si>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</si>
  <si>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</si>
  <si>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</si>
  <si>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</si>
  <si>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</si>
  <si>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</si>
  <si>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</si>
  <si>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</si>
  <si>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</si>
  <si>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</si>
  <si>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</si>
  <si>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</si>
  <si>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</si>
  <si>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</si>
  <si>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</si>
  <si>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</si>
  <si>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</si>
  <si>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</si>
  <si>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</si>
  <si>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</si>
  <si>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</si>
  <si>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</si>
  <si>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</si>
  <si>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</si>
  <si>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</si>
  <si>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</si>
  <si>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</si>
  <si>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</si>
  <si>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</si>
  <si>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</si>
  <si>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</si>
  <si>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</si>
  <si>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</si>
  <si>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</si>
  <si>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</si>
  <si>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</si>
  <si>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</si>
  <si>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</si>
  <si>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</si>
  <si>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</si>
  <si>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</si>
  <si>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</si>
  <si>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</si>
  <si>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</si>
  <si>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</si>
  <si>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</si>
  <si>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</si>
  <si>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</si>
  <si>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</si>
  <si>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</si>
  <si>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</si>
  <si>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</si>
  <si>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</si>
  <si>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</si>
  <si>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</si>
  <si>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</si>
  <si>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</si>
  <si>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</si>
  <si>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</si>
  <si>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</si>
  <si>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</si>
  <si>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</si>
  <si>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</si>
  <si>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</si>
  <si>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</si>
  <si>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</si>
  <si>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</si>
  <si>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</si>
  <si>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</si>
  <si>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</si>
  <si>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</si>
  <si>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</si>
  <si>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</si>
  <si>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</si>
  <si>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</si>
  <si>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</si>
  <si>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</si>
  <si>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</si>
  <si>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</si>
  <si>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</si>
  <si>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</si>
  <si>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</si>
  <si>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</si>
  <si>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</si>
  <si>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</si>
  <si>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</si>
  <si>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</si>
  <si>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</si>
  <si>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</si>
  <si>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</si>
  <si>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</si>
  <si>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</si>
  <si>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</si>
  <si>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</si>
  <si>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</si>
  <si>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</si>
  <si>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</si>
  <si>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</si>
  <si>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</si>
  <si>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</si>
  <si>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</si>
  <si>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</si>
  <si>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</si>
  <si>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</si>
  <si>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</si>
  <si>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</si>
  <si>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</si>
  <si>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</si>
  <si>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</si>
  <si>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</si>
  <si>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</si>
  <si>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</si>
  <si>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</si>
  <si>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</si>
  <si>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</si>
  <si>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</si>
  <si>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</si>
  <si>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</si>
  <si>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</si>
  <si>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</si>
  <si>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</si>
  <si>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</si>
  <si>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</si>
  <si>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</si>
  <si>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</si>
  <si>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</si>
  <si>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</si>
  <si>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</si>
  <si>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</si>
  <si>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</si>
  <si>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</si>
  <si>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</si>
  <si>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</si>
  <si>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</si>
  <si>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</si>
  <si>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</si>
  <si>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</si>
  <si>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</si>
  <si>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</si>
  <si>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</si>
  <si>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</si>
  <si>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</si>
  <si>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</si>
  <si>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</si>
  <si>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</si>
  <si>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</si>
  <si>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</si>
  <si>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</si>
  <si>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</si>
  <si>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</si>
  <si>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</si>
  <si>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</si>
  <si>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</si>
  <si>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</si>
  <si>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</si>
  <si>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</si>
  <si>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</si>
  <si>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</si>
  <si>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</si>
  <si>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</si>
  <si>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</si>
  <si>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</si>
  <si>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</si>
  <si>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</si>
  <si>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</si>
  <si>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</si>
  <si>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</si>
  <si>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</si>
  <si>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</si>
  <si>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</si>
  <si>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</si>
  <si>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</si>
  <si>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</si>
  <si>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</si>
  <si>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</si>
  <si>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</si>
  <si>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</si>
  <si>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</si>
  <si>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</si>
  <si>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</si>
  <si>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</si>
  <si>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</si>
  <si>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</si>
  <si>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</si>
  <si>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</si>
  <si>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</si>
  <si>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</si>
  <si>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</si>
  <si>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</si>
  <si>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</si>
  <si>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</si>
  <si>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</si>
  <si>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</si>
  <si>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</si>
  <si>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</si>
  <si>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</si>
  <si>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</si>
  <si>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</si>
  <si>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</si>
  <si>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</si>
  <si>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</si>
  <si>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</si>
  <si>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</si>
  <si>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</si>
  <si>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</si>
  <si>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</si>
  <si>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</si>
  <si>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</si>
  <si>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</si>
  <si>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</si>
  <si>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</si>
  <si>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</si>
  <si>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</si>
  <si>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</si>
  <si>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</si>
  <si>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</si>
  <si>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</si>
  <si>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</si>
  <si>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</si>
  <si>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</si>
  <si>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</si>
  <si>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</si>
  <si>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</si>
  <si>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</si>
  <si>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</si>
  <si>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</si>
  <si>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</si>
  <si>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</si>
  <si>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</si>
  <si>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</si>
  <si>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</si>
  <si>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</si>
  <si>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</si>
  <si>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</si>
  <si>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</si>
  <si>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</si>
  <si>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</si>
  <si>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</si>
  <si>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</si>
  <si>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</si>
  <si>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</si>
  <si>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</si>
  <si>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</si>
  <si>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</si>
  <si>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</si>
  <si>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</si>
  <si>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</si>
  <si>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</si>
  <si>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</si>
  <si>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</si>
  <si>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</si>
  <si>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</si>
  <si>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</si>
  <si>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</si>
  <si>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</si>
  <si>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</si>
  <si>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</si>
  <si>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</si>
  <si>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</si>
  <si>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</si>
  <si>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</si>
  <si>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</si>
  <si>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</si>
  <si>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</si>
  <si>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</si>
  <si>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</si>
  <si>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</si>
  <si>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</si>
  <si>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</si>
  <si>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</si>
  <si>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</si>
  <si>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</si>
  <si>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</si>
  <si>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</si>
  <si>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</si>
  <si>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</si>
  <si>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</si>
  <si>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</si>
  <si>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</si>
  <si>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</si>
  <si>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</si>
  <si>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</si>
  <si>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</si>
  <si>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</si>
  <si>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</si>
  <si>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</si>
  <si>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</si>
  <si>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</si>
  <si>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</si>
  <si>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</si>
  <si>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</si>
  <si>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</si>
  <si>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</si>
  <si>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</si>
  <si>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</si>
  <si>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</si>
  <si>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</si>
  <si>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</si>
  <si>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</si>
  <si>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</si>
  <si>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</si>
  <si>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</si>
  <si>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</si>
  <si>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</si>
  <si>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</si>
  <si>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</si>
  <si>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</si>
  <si>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</si>
  <si>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</si>
  <si>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</si>
  <si>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</si>
  <si>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</si>
  <si>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</si>
  <si>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</si>
  <si>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</si>
  <si>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</si>
  <si>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</si>
  <si>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</si>
  <si>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</si>
  <si>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</si>
  <si>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</si>
  <si>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</si>
  <si>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</si>
  <si>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</si>
  <si>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</si>
  <si>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</si>
  <si>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</si>
  <si>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</si>
  <si>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</si>
  <si>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</si>
  <si>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</si>
  <si>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</si>
  <si>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</si>
  <si>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</si>
  <si>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</si>
  <si>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</si>
  <si>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</si>
  <si>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</si>
  <si>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</si>
  <si>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</si>
  <si>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</si>
  <si>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</si>
  <si>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</si>
  <si>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</si>
  <si>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</si>
  <si>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</si>
  <si>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</si>
  <si>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</si>
  <si>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</si>
  <si>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</si>
  <si>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</si>
  <si>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</si>
  <si>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</si>
  <si>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</si>
  <si>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</si>
  <si>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</si>
  <si>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</si>
  <si>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</si>
  <si>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</si>
  <si>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</si>
  <si>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</si>
  <si>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</si>
  <si>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</si>
  <si>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</si>
  <si>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</si>
  <si>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</si>
  <si>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</si>
  <si>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</si>
  <si>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</si>
  <si>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</si>
  <si>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</si>
  <si>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</si>
  <si>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</si>
  <si>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</si>
  <si>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</si>
  <si>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</si>
  <si>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</si>
  <si>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</si>
  <si>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</si>
  <si>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</si>
  <si>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</si>
  <si>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</si>
  <si>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</si>
  <si>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</si>
  <si>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</si>
  <si>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</si>
  <si>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</si>
  <si>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</si>
  <si>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</si>
  <si>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</si>
  <si>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</si>
  <si>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</si>
  <si>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</si>
  <si>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</si>
  <si>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</si>
  <si>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</si>
  <si>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</si>
  <si>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</si>
  <si>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</si>
  <si>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</si>
  <si>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</si>
  <si>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</si>
  <si>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</si>
  <si>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</si>
  <si>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</si>
  <si>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</si>
  <si>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</si>
  <si>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</si>
  <si>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</si>
  <si>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</si>
  <si>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</si>
  <si>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</si>
  <si>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</si>
  <si>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</si>
  <si>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</si>
  <si>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</si>
  <si>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</si>
  <si>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</si>
  <si>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</si>
  <si>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</si>
  <si>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</si>
  <si>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</si>
  <si>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</si>
  <si>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</si>
  <si>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</si>
  <si>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</si>
  <si>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</si>
  <si>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</si>
  <si>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</si>
  <si>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</si>
  <si>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</si>
  <si>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</si>
  <si>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</si>
  <si>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</si>
  <si>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</si>
  <si>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</si>
  <si>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</si>
  <si>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</si>
  <si>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</si>
  <si>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</si>
  <si>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</si>
  <si>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</si>
  <si>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</si>
  <si>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</si>
  <si>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</si>
  <si>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</si>
  <si>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</si>
  <si>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</si>
  <si>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</si>
  <si>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</si>
  <si>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</si>
  <si>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</si>
  <si>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</si>
  <si>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</si>
  <si>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</si>
  <si>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</si>
  <si>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</si>
  <si>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</si>
  <si>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</si>
  <si>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</si>
  <si>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</si>
  <si>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</si>
  <si>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</si>
  <si>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</si>
  <si>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</si>
  <si>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</si>
  <si>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</si>
  <si>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</si>
  <si>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</si>
  <si>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</si>
  <si>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</si>
  <si>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</si>
  <si>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</si>
  <si>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</si>
  <si>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</si>
  <si>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</si>
  <si>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</si>
  <si>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</si>
  <si>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</si>
  <si>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</si>
  <si>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</si>
  <si>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</si>
  <si>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</si>
  <si>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</si>
  <si>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</si>
  <si>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</si>
  <si>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</si>
  <si>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</si>
  <si>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</si>
  <si>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</si>
  <si>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</si>
  <si>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</si>
  <si>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</si>
  <si>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</si>
  <si>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</si>
  <si>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</si>
  <si>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</si>
  <si>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</si>
  <si>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</si>
  <si>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</si>
  <si>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</si>
  <si>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</si>
  <si>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</si>
  <si>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</si>
  <si>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</si>
  <si>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</si>
  <si>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</si>
  <si>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</si>
  <si>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</si>
  <si>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</si>
  <si>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</si>
  <si>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</si>
  <si>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</si>
  <si>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</si>
  <si>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</si>
  <si>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</si>
  <si>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</si>
  <si>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</si>
  <si>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</si>
  <si>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</si>
  <si>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</si>
  <si>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</si>
  <si>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</si>
  <si>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</si>
  <si>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</si>
  <si>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</si>
  <si>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</si>
  <si>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</si>
  <si>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</si>
  <si>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</si>
  <si>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</si>
  <si>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</si>
  <si>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</si>
  <si>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</si>
  <si>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</si>
  <si>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</si>
  <si>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</si>
  <si>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</si>
  <si>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</si>
  <si>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</si>
  <si>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</si>
  <si>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</si>
  <si>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</si>
  <si>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</si>
  <si>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</si>
  <si>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</si>
  <si>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</si>
  <si>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</si>
  <si>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</si>
  <si>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</si>
  <si>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</si>
  <si>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</si>
  <si>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</si>
  <si>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</si>
  <si>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</si>
  <si>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</si>
  <si>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</si>
  <si>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</si>
  <si>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</si>
  <si>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</si>
  <si>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</si>
  <si>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</si>
  <si>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</si>
  <si>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</si>
  <si>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</si>
  <si>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</si>
  <si>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</si>
  <si>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</si>
  <si>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</si>
  <si>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</si>
  <si>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</si>
  <si>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</si>
  <si>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</si>
  <si>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</si>
  <si>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</si>
  <si>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</si>
  <si>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</si>
  <si>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</si>
  <si>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</si>
  <si>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</si>
  <si>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</si>
  <si>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</si>
  <si>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</si>
  <si>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</si>
  <si>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</si>
  <si>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</si>
  <si>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</si>
  <si>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</si>
  <si>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</si>
  <si>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</si>
  <si>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</si>
  <si>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</si>
  <si>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</si>
  <si>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</si>
  <si>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</si>
  <si>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</si>
  <si>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</si>
  <si>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</si>
  <si>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</si>
  <si>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</si>
  <si>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</si>
  <si>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</si>
  <si>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</si>
  <si>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</si>
  <si>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</si>
  <si>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</si>
  <si>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</si>
  <si>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</si>
  <si>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</si>
  <si>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</si>
  <si>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</si>
  <si>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</si>
  <si>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</si>
  <si>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</si>
  <si>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</si>
  <si>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</si>
  <si>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</si>
  <si>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</si>
  <si>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</si>
  <si>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</si>
  <si>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</si>
  <si>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</si>
  <si>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</si>
  <si>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</si>
  <si>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</si>
  <si>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</si>
  <si>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</si>
  <si>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</si>
  <si>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</si>
  <si>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</si>
  <si>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</si>
  <si>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</si>
  <si>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</si>
  <si>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</si>
  <si>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</si>
  <si>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</si>
  <si>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</si>
  <si>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</si>
  <si>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</si>
  <si>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</si>
  <si>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</si>
  <si>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</si>
  <si>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</si>
  <si>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</si>
  <si>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</si>
  <si>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</si>
  <si>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</si>
  <si>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</si>
  <si>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</si>
  <si>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</si>
  <si>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</si>
  <si>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</si>
  <si>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</si>
  <si>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</si>
  <si>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</si>
  <si>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</si>
  <si>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</si>
  <si>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</si>
  <si>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</si>
  <si>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</si>
  <si>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</si>
  <si>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</si>
  <si>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</si>
  <si>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</si>
  <si>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</si>
  <si>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</si>
  <si>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</si>
  <si>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</si>
  <si>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</si>
  <si>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</si>
  <si>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</si>
  <si>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</si>
  <si>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</si>
  <si>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</si>
  <si>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</si>
  <si>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</si>
  <si>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</si>
  <si>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</si>
  <si>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</si>
  <si>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</si>
  <si>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</si>
  <si>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</si>
  <si>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</si>
  <si>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</si>
  <si>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</si>
  <si>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</si>
  <si>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</si>
  <si>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</si>
  <si>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</si>
  <si>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</si>
  <si>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</si>
  <si>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</si>
  <si>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</si>
  <si>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</si>
  <si>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</si>
  <si>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</si>
  <si>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</si>
  <si>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</si>
  <si>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</si>
  <si>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</si>
  <si>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</si>
  <si>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</si>
  <si>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</si>
  <si>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</si>
  <si>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</si>
  <si>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</si>
  <si>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</si>
  <si>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</si>
  <si>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</si>
  <si>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</si>
  <si>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</si>
  <si>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</si>
  <si>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</si>
  <si>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</si>
  <si>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</si>
  <si>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</si>
  <si>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</si>
  <si>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</si>
  <si>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</si>
  <si>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</si>
  <si>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</si>
  <si>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</si>
  <si>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</si>
  <si>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</si>
  <si>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</si>
  <si>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</si>
  <si>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</si>
  <si>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</si>
  <si>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</si>
  <si>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</si>
  <si>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</si>
  <si>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</si>
  <si>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</si>
  <si>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</si>
  <si>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</si>
  <si>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</si>
  <si>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</si>
  <si>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</si>
  <si>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</si>
  <si>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</si>
  <si>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</si>
  <si>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</si>
  <si>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</si>
  <si>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</si>
  <si>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</si>
  <si>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</si>
  <si>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</si>
  <si>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</si>
  <si>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</si>
  <si>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</si>
  <si>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</si>
  <si>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</si>
  <si>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</si>
  <si>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</si>
  <si>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</si>
  <si>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</si>
  <si>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</si>
  <si>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</si>
  <si>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</si>
  <si>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</si>
  <si>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</si>
  <si>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</si>
  <si>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</si>
  <si>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</si>
  <si>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</si>
  <si>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</si>
  <si>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</si>
  <si>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</si>
  <si>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</si>
  <si>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</si>
  <si>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</si>
  <si>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</si>
  <si>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</si>
  <si>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</si>
  <si>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</si>
  <si>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</si>
  <si>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</si>
  <si>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</si>
  <si>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</si>
  <si>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</si>
  <si>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</si>
  <si>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</si>
  <si>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</si>
  <si>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</si>
  <si>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</si>
  <si>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</si>
  <si>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</si>
  <si>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</si>
  <si>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</si>
  <si>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</si>
  <si>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</si>
  <si>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</si>
  <si>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</si>
  <si>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</si>
  <si>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</si>
  <si>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</si>
  <si>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</si>
  <si>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</si>
  <si>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</si>
  <si>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</si>
  <si>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</si>
  <si>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</si>
  <si>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</si>
  <si>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</si>
  <si>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</si>
  <si>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</si>
  <si>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</si>
  <si>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</si>
  <si>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</si>
  <si>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</si>
  <si>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</si>
  <si>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</si>
  <si>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</si>
  <si>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</si>
  <si>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</si>
  <si>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</si>
  <si>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</si>
  <si>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</si>
  <si>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</si>
  <si>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</si>
  <si>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</si>
  <si>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</si>
  <si>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</si>
  <si>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</si>
  <si>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</si>
  <si>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</si>
  <si>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</si>
  <si>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</si>
  <si>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</si>
  <si>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</si>
  <si>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</si>
  <si>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</si>
  <si>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</si>
  <si>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</si>
  <si>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</si>
  <si>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</si>
  <si>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</si>
  <si>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</si>
  <si>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</si>
  <si>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</si>
  <si>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</si>
  <si>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</si>
  <si>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</si>
  <si>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</si>
  <si>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</si>
  <si>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</si>
  <si>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</si>
  <si>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</si>
  <si>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</si>
  <si>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</si>
  <si>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</si>
  <si>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</si>
  <si>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</si>
  <si>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</si>
  <si>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</si>
  <si>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</si>
  <si>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</si>
  <si>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</si>
  <si>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</si>
  <si>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</si>
  <si>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</si>
  <si>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</si>
  <si>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</si>
  <si>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</si>
  <si>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</si>
  <si>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</si>
  <si>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</si>
  <si>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</si>
  <si>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</si>
  <si>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</si>
  <si>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</si>
  <si>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</si>
  <si>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</si>
  <si>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</si>
  <si>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</si>
  <si>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</si>
  <si>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</si>
  <si>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</si>
  <si>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</si>
  <si>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</si>
  <si>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</si>
  <si>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</si>
  <si>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</si>
  <si>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</si>
  <si>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</si>
  <si>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</si>
  <si>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</si>
  <si>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</si>
  <si>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</si>
  <si>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</si>
  <si>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</si>
  <si>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</si>
  <si>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</si>
  <si>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</si>
  <si>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</si>
  <si>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</si>
  <si>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</si>
  <si>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</si>
  <si>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</si>
  <si>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</si>
  <si>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</si>
  <si>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</si>
  <si>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</si>
  <si>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</si>
  <si>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</si>
  <si>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</si>
  <si>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</si>
  <si>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</si>
  <si>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</si>
  <si>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</si>
  <si>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</si>
  <si>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</si>
  <si>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</si>
  <si>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</si>
  <si>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</si>
  <si>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</si>
  <si>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</si>
  <si>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</si>
  <si>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</si>
  <si>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</si>
  <si>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</si>
  <si>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</si>
  <si>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</si>
  <si>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</si>
  <si>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</si>
  <si>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</si>
  <si>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</si>
  <si>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</si>
  <si>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</si>
  <si>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</si>
  <si>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</si>
  <si>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</si>
  <si>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</si>
  <si>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</si>
  <si>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</si>
  <si>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</si>
  <si>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</si>
  <si>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</si>
  <si>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</si>
  <si>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</si>
  <si>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</si>
  <si>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</si>
  <si>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</si>
  <si>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</si>
  <si>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</si>
  <si>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</si>
  <si>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</si>
  <si>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</si>
  <si>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</si>
  <si>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</si>
  <si>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</si>
  <si>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</si>
  <si>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</si>
  <si>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</si>
  <si>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</si>
  <si>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</si>
  <si>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</si>
  <si>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</si>
  <si>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</si>
  <si>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</si>
  <si>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</si>
  <si>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</si>
  <si>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</si>
  <si>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</si>
  <si>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</si>
  <si>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</si>
  <si>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</si>
  <si>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</si>
  <si>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</si>
  <si>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</si>
  <si>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</si>
  <si>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</si>
  <si>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</si>
  <si>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</si>
  <si>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</si>
  <si>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</si>
  <si>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</si>
  <si>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</si>
  <si>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</si>
  <si>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</si>
  <si>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</si>
  <si>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</si>
  <si>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</si>
  <si>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</si>
  <si>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</si>
  <si>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</si>
  <si>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</si>
  <si>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</si>
  <si>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</si>
  <si>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</si>
  <si>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</si>
  <si>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</si>
  <si>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</si>
  <si>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</si>
  <si>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</si>
  <si>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</si>
  <si>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</si>
  <si>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</si>
  <si>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</si>
  <si>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</si>
  <si>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</si>
  <si>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</si>
  <si>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</si>
  <si>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</si>
  <si>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</si>
  <si>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</si>
  <si>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</si>
  <si>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</si>
  <si>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</si>
  <si>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</si>
  <si>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</si>
  <si>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</si>
  <si>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</si>
  <si>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</si>
  <si>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</si>
  <si>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</si>
  <si>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</si>
  <si>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</si>
  <si>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</si>
  <si>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</si>
  <si>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</si>
  <si>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</si>
  <si>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</si>
  <si>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</si>
  <si>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</si>
  <si>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</si>
  <si>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</si>
  <si>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</si>
  <si>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</si>
  <si>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</si>
  <si>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</si>
  <si>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</si>
  <si>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</si>
  <si>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</si>
  <si>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</si>
  <si>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</si>
  <si>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</si>
  <si>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</si>
  <si>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</si>
  <si>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</si>
  <si>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</si>
  <si>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</si>
  <si>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</si>
  <si>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</si>
  <si>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</si>
  <si>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</si>
  <si>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</si>
  <si>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</si>
  <si>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</si>
  <si>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</si>
  <si>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</si>
  <si>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</si>
  <si>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</si>
  <si>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</si>
  <si>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</si>
  <si>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</si>
  <si>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</si>
  <si>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</si>
  <si>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</si>
  <si>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</si>
  <si>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</si>
  <si>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</si>
  <si>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</si>
  <si>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</si>
  <si>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</si>
  <si>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</si>
  <si>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</si>
  <si>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</si>
  <si>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</si>
  <si>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</si>
  <si>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</si>
  <si>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</si>
  <si>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</si>
  <si>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</si>
  <si>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</si>
  <si>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</si>
  <si>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</si>
  <si>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</si>
  <si>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</si>
  <si>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</si>
  <si>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</si>
  <si>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</si>
  <si>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</si>
  <si>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</si>
  <si>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</si>
  <si>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</si>
  <si>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</si>
  <si>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</si>
  <si>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</si>
  <si>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</si>
  <si>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</si>
  <si>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</si>
  <si>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</si>
  <si>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</si>
  <si>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</si>
  <si>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</si>
  <si>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</si>
  <si>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</si>
  <si>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</si>
  <si>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</si>
  <si>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</si>
  <si>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</si>
  <si>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</si>
  <si>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</si>
  <si>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</si>
  <si>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</si>
  <si>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</si>
  <si>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</si>
  <si>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</si>
  <si>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</si>
  <si>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</si>
  <si>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</si>
  <si>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</si>
  <si>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</si>
  <si>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</si>
  <si>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</si>
  <si>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</si>
  <si>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</si>
  <si>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</si>
  <si>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</si>
  <si>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</si>
  <si>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</si>
  <si>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</si>
  <si>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</si>
  <si>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</si>
  <si>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</si>
  <si>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</si>
  <si>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</si>
  <si>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</si>
  <si>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</si>
  <si>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</si>
  <si>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</si>
  <si>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</si>
  <si>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</si>
  <si>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</si>
  <si>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</si>
  <si>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</si>
  <si>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</si>
  <si>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</si>
  <si>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</si>
  <si>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</si>
  <si>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</si>
  <si>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</si>
  <si>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</si>
  <si>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</si>
  <si>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</si>
  <si>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</si>
  <si>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</si>
  <si>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</si>
  <si>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</si>
  <si>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</si>
  <si>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</si>
  <si>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</si>
  <si>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</si>
  <si>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</si>
  <si>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</si>
  <si>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</si>
  <si>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</si>
  <si>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</si>
  <si>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</si>
  <si>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</si>
  <si>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</si>
  <si>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</si>
  <si>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</si>
  <si>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</si>
  <si>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</si>
  <si>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</si>
  <si>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</si>
  <si>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</si>
  <si>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</si>
  <si>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</si>
  <si>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</si>
  <si>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</si>
  <si>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</si>
  <si>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</si>
  <si>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</si>
  <si>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</si>
  <si>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</si>
  <si>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</si>
  <si>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</si>
  <si>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</si>
  <si>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</si>
  <si>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</si>
  <si>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</si>
  <si>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</si>
  <si>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</si>
  <si>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</si>
  <si>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</si>
  <si>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</si>
  <si>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</si>
  <si>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</si>
  <si>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</si>
  <si>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</si>
  <si>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</si>
  <si>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</si>
  <si>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</si>
  <si>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</si>
  <si>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</si>
  <si>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</si>
  <si>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</si>
  <si>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</si>
  <si>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</si>
  <si>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</si>
  <si>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</si>
  <si>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</si>
  <si>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</si>
  <si>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</si>
  <si>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</si>
  <si>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</si>
  <si>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</si>
  <si>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</si>
  <si>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</si>
  <si>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</si>
  <si>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</si>
  <si>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</si>
  <si>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</si>
  <si>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</si>
  <si>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</si>
  <si>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</si>
  <si>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</si>
  <si>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</si>
  <si>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</si>
  <si>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</si>
  <si>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</si>
  <si>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</si>
  <si>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</si>
  <si>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</si>
  <si>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</si>
  <si>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</si>
  <si>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</si>
  <si>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</si>
  <si>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</si>
  <si>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</si>
  <si>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</si>
  <si>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</si>
  <si>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</si>
  <si>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</si>
  <si>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</si>
  <si>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</si>
  <si>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</si>
  <si>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</si>
  <si>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</si>
  <si>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</si>
  <si>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</si>
  <si>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</si>
  <si>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</si>
  <si>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</si>
  <si>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</si>
  <si>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</si>
  <si>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</si>
  <si>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</si>
  <si>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</si>
  <si>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</si>
  <si>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</si>
  <si>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</si>
  <si>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</si>
  <si>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</si>
  <si>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</si>
  <si>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</si>
  <si>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</si>
  <si>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</si>
  <si>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</si>
  <si>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</si>
  <si>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</si>
  <si>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</si>
  <si>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</si>
  <si>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</si>
  <si>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</si>
  <si>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</si>
  <si>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</si>
  <si>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</si>
  <si>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</si>
  <si>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</si>
  <si>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</si>
  <si>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</si>
  <si>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</si>
  <si>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</si>
  <si>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</si>
  <si>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</si>
  <si>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</si>
  <si>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</si>
  <si>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</si>
  <si>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</si>
  <si>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</si>
  <si>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</si>
  <si>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</si>
  <si>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</si>
  <si>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</si>
  <si>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</si>
  <si>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</si>
  <si>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</si>
  <si>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</si>
  <si>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</si>
  <si>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</si>
  <si>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</si>
  <si>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</si>
  <si>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</si>
  <si>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</si>
  <si>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</si>
  <si>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</si>
  <si>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</si>
  <si>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</si>
  <si>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</si>
  <si>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</si>
  <si>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</si>
  <si>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</si>
  <si>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</si>
  <si>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</si>
  <si>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</si>
  <si>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</si>
  <si>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</si>
  <si>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</si>
  <si>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</si>
  <si>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</si>
  <si>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</si>
  <si>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</si>
  <si>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</si>
  <si>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</si>
  <si>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</si>
  <si>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</si>
  <si>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</si>
  <si>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</si>
  <si>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</si>
  <si>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</si>
  <si>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</si>
  <si>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</si>
  <si>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</si>
  <si>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</si>
  <si>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</si>
  <si>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</si>
  <si>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</si>
  <si>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</si>
  <si>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</si>
  <si>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</si>
  <si>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</si>
  <si>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</si>
  <si>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</si>
  <si>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</si>
  <si>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</si>
  <si>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</si>
  <si>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</si>
  <si>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</si>
  <si>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</si>
  <si>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</si>
  <si>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</si>
  <si>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</si>
  <si>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</si>
  <si>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</si>
  <si>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</si>
  <si>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</si>
  <si>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</si>
  <si>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</si>
  <si>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</si>
  <si>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</si>
  <si>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</si>
  <si>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</si>
  <si>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</si>
  <si>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</si>
  <si>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</si>
  <si>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</si>
  <si>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</si>
  <si>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</si>
  <si>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</si>
  <si>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</si>
  <si>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</si>
  <si>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</si>
  <si>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</si>
  <si>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</si>
  <si>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</si>
  <si>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</si>
  <si>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</si>
  <si>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</si>
  <si>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</si>
  <si>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</si>
  <si>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</si>
  <si>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</si>
  <si>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</si>
  <si>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</si>
  <si>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</si>
  <si>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</si>
  <si>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</si>
  <si>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</si>
  <si>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</si>
  <si>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</si>
  <si>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</si>
  <si>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</si>
  <si>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</si>
  <si>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</si>
  <si>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</si>
  <si>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</si>
  <si>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</si>
  <si>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</si>
  <si>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</si>
  <si>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</si>
  <si>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</si>
  <si>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</si>
  <si>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</si>
  <si>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</si>
  <si>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</si>
  <si>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</si>
  <si>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</si>
  <si>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</si>
  <si>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</si>
  <si>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</si>
  <si>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</si>
  <si>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</si>
  <si>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</si>
  <si>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</si>
  <si>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</si>
  <si>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</si>
  <si>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</si>
  <si>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</si>
  <si>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</si>
  <si>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</si>
  <si>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</si>
  <si>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</si>
  <si>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</si>
  <si>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</si>
  <si>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</si>
  <si>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</si>
  <si>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</si>
  <si>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</si>
  <si>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</si>
  <si>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</si>
  <si>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</si>
  <si>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</si>
  <si>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</si>
  <si>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</si>
  <si>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</si>
  <si>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</si>
  <si>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</si>
  <si>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</si>
  <si>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</si>
  <si>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</si>
  <si>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</si>
  <si>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</si>
  <si>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</si>
  <si>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</si>
  <si>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</si>
  <si>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</si>
  <si>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</si>
  <si>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</si>
  <si>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</si>
  <si>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</si>
  <si>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</si>
  <si>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</si>
  <si>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</si>
  <si>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</si>
  <si>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</si>
  <si>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</si>
  <si>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</si>
  <si>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</si>
  <si>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</si>
  <si>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</si>
  <si>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</si>
  <si>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</si>
  <si>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</si>
  <si>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</si>
  <si>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</si>
  <si>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</si>
  <si>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</si>
  <si>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</si>
  <si>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</si>
  <si>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</si>
  <si>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</si>
  <si>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</si>
  <si>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</si>
  <si>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</si>
  <si>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</si>
  <si>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</si>
  <si>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</si>
  <si>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</si>
  <si>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</si>
  <si>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</si>
  <si>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</si>
  <si>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</si>
  <si>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</si>
  <si>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</si>
  <si>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</si>
  <si>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</si>
  <si>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</si>
  <si>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</si>
  <si>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</si>
  <si>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</si>
  <si>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</si>
  <si>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</si>
  <si>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</si>
  <si>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</si>
  <si>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</si>
  <si>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</si>
  <si>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</si>
  <si>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</si>
  <si>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</si>
  <si>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</si>
  <si>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</si>
  <si>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</si>
  <si>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</si>
  <si>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</si>
  <si>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</si>
  <si>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</si>
  <si>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</si>
  <si>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</si>
  <si>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</si>
  <si>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</si>
  <si>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</si>
  <si>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</si>
  <si>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</si>
  <si>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</si>
  <si>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</si>
  <si>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</si>
  <si>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</si>
  <si>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</si>
  <si>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</si>
  <si>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</si>
  <si>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</si>
  <si>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</si>
  <si>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</si>
  <si>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</si>
  <si>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</si>
  <si>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</si>
  <si>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</si>
  <si>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</si>
  <si>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</si>
  <si>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</si>
  <si>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</si>
  <si>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</si>
  <si>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</si>
  <si>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</si>
  <si>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</si>
  <si>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</si>
  <si>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</si>
  <si>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</si>
  <si>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</si>
  <si>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</si>
  <si>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</si>
  <si>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</si>
  <si>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</si>
  <si>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</si>
  <si>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</si>
  <si>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</si>
  <si>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</si>
  <si>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</si>
  <si>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</si>
  <si>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</si>
  <si>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</si>
  <si>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</si>
  <si>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</si>
  <si>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</si>
  <si>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</si>
  <si>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</si>
  <si>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</si>
  <si>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</si>
  <si>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</si>
  <si>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</si>
  <si>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</si>
  <si>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</si>
  <si>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</si>
  <si>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</si>
  <si>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</si>
  <si>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</si>
  <si>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</si>
  <si>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</si>
  <si>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</si>
  <si>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</si>
  <si>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</si>
  <si>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</si>
  <si>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</si>
  <si>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</si>
  <si>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</si>
  <si>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</si>
  <si>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</si>
  <si>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</si>
  <si>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</si>
  <si>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</si>
  <si>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</si>
  <si>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</si>
  <si>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</si>
  <si>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</si>
  <si>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</si>
  <si>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</si>
  <si>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</si>
  <si>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</si>
  <si>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</si>
  <si>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</si>
  <si>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</si>
  <si>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</si>
  <si>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</si>
  <si>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</si>
  <si>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</si>
  <si>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</si>
  <si>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</si>
  <si>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</si>
  <si>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</si>
  <si>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</si>
  <si>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</si>
  <si>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</si>
  <si>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</si>
  <si>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</si>
  <si>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</si>
  <si>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</si>
  <si>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</si>
  <si>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</si>
  <si>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</si>
  <si>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</si>
  <si>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</si>
  <si>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</si>
  <si>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</si>
  <si>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</si>
  <si>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</si>
  <si>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</si>
  <si>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</si>
  <si>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</si>
  <si>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</si>
  <si>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</si>
  <si>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</si>
  <si>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</si>
  <si>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</si>
  <si>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</si>
  <si>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</si>
  <si>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</si>
  <si>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</si>
  <si>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</si>
  <si>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</si>
  <si>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</si>
  <si>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</si>
  <si>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</si>
  <si>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</si>
  <si>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</si>
  <si>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</si>
  <si>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</si>
  <si>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</si>
  <si>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</si>
  <si>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</si>
  <si>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</si>
  <si>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</si>
  <si>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</si>
  <si>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</si>
  <si>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</si>
  <si>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</si>
  <si>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</si>
  <si>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</si>
  <si>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</si>
  <si>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</si>
  <si>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</si>
  <si>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</si>
  <si>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</si>
  <si>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</si>
  <si>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</si>
  <si>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</si>
  <si>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</si>
  <si>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</si>
  <si>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</si>
  <si>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</si>
  <si>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</si>
  <si>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</si>
  <si>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</si>
  <si>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</si>
  <si>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</si>
  <si>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</si>
  <si>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</si>
  <si>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</si>
  <si>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</si>
  <si>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</si>
  <si>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</si>
  <si>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</si>
  <si>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</si>
  <si>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</si>
  <si>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</si>
  <si>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</si>
  <si>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</si>
  <si>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</si>
  <si>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</si>
  <si>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</si>
  <si>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</si>
  <si>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</si>
  <si>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</si>
  <si>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</si>
  <si>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</si>
  <si>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</si>
  <si>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</si>
  <si>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</si>
  <si>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</si>
  <si>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</si>
  <si>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</si>
  <si>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</si>
  <si>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</si>
  <si>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</si>
  <si>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</si>
  <si>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</si>
  <si>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</si>
  <si>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</si>
  <si>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</si>
  <si>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</si>
  <si>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</si>
  <si>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</si>
  <si>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</si>
  <si>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</si>
  <si>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</si>
  <si>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</si>
  <si>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</si>
  <si>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</si>
  <si>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</si>
  <si>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</si>
  <si>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</si>
  <si>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</si>
  <si>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</si>
  <si>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</si>
  <si>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</si>
  <si>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</si>
  <si>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</si>
  <si>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</si>
  <si>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</si>
  <si>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</si>
  <si>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</si>
  <si>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</si>
  <si>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</si>
  <si>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</si>
  <si>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</si>
  <si>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</si>
  <si>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</si>
  <si>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</si>
  <si>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</si>
  <si>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</si>
  <si>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</si>
  <si>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</si>
  <si>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</si>
  <si>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</si>
  <si>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</si>
  <si>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</si>
  <si>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</si>
  <si>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</si>
  <si>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</si>
  <si>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</si>
  <si>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</si>
  <si>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</si>
  <si>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</si>
  <si>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</si>
  <si>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</si>
  <si>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</si>
  <si>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</si>
  <si>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</si>
  <si>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</si>
  <si>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</si>
  <si>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</si>
  <si>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</si>
  <si>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</si>
  <si>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</si>
  <si>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</si>
  <si>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</si>
  <si>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</si>
  <si>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</si>
  <si>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</si>
  <si>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</si>
  <si>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</si>
  <si>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</si>
  <si>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</si>
  <si>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</si>
  <si>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</si>
  <si>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</si>
  <si>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</si>
  <si>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</si>
  <si>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</si>
  <si>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</si>
  <si>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</si>
  <si>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</si>
  <si>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</si>
  <si>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</si>
  <si>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</si>
  <si>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</si>
  <si>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</si>
  <si>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</si>
  <si>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</si>
  <si>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</si>
  <si>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</si>
  <si>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</si>
  <si>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</si>
  <si>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</si>
  <si>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</si>
  <si>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</si>
  <si>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</si>
  <si>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</si>
  <si>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</si>
  <si>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</si>
  <si>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</si>
  <si>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</si>
  <si>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</si>
  <si>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</si>
  <si>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</si>
  <si>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</si>
  <si>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</si>
  <si>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</si>
  <si>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</si>
  <si>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</si>
  <si>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</si>
  <si>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</si>
  <si>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</si>
  <si>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</si>
  <si>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</si>
  <si>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</si>
  <si>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</si>
  <si>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</si>
  <si>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</si>
  <si>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</si>
  <si>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</si>
  <si>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</si>
  <si>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</si>
  <si>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</si>
  <si>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</si>
  <si>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</si>
  <si>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</si>
  <si>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</si>
  <si>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</si>
  <si>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</si>
  <si>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</si>
  <si>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</si>
  <si>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</si>
  <si>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</si>
  <si>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</si>
  <si>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</si>
  <si>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</si>
  <si>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</si>
  <si>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</si>
  <si>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</si>
  <si>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</si>
  <si>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</si>
  <si>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</si>
  <si>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</si>
  <si>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</si>
  <si>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</si>
  <si>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</si>
  <si>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</si>
  <si>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</si>
  <si>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</si>
  <si>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</si>
  <si>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</si>
  <si>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</si>
  <si>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</si>
  <si>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</si>
  <si>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</si>
  <si>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</si>
  <si>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</si>
  <si>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</si>
  <si>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</si>
  <si>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</si>
  <si>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</si>
  <si>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</si>
  <si>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</si>
  <si>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</si>
  <si>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</si>
  <si>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</si>
  <si>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</si>
  <si>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</si>
  <si>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</si>
  <si>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</si>
  <si>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</si>
  <si>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</si>
  <si>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</si>
  <si>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</si>
  <si>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</si>
  <si>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</si>
  <si>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</si>
  <si>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</si>
  <si>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</si>
  <si>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</si>
  <si>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</si>
  <si>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</si>
  <si>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</si>
  <si>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</si>
  <si>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</si>
  <si>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</si>
  <si>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</si>
  <si>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</si>
  <si>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</si>
  <si>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</si>
  <si>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</si>
  <si>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</si>
  <si>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</si>
  <si>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</si>
  <si>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</si>
  <si>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</si>
  <si>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</si>
  <si>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</si>
  <si>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</si>
  <si>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</si>
  <si>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</si>
  <si>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</si>
  <si>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</si>
  <si>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</si>
  <si>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</si>
  <si>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</si>
  <si>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</si>
  <si>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</si>
  <si>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</si>
  <si>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</si>
  <si>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</si>
  <si>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</si>
  <si>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</si>
  <si>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</si>
  <si>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</si>
  <si>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</si>
  <si>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</si>
  <si>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</si>
  <si>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</si>
  <si>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</si>
  <si>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</si>
  <si>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</si>
  <si>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</si>
  <si>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</si>
  <si>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</si>
  <si>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</si>
  <si>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</si>
  <si>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</si>
  <si>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</si>
  <si>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</si>
  <si>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</si>
  <si>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</si>
  <si>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</si>
  <si>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</si>
  <si>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</si>
  <si>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</si>
  <si>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</si>
  <si>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</si>
  <si>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</si>
  <si>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</si>
  <si>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</si>
  <si>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</si>
  <si>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</si>
  <si>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</si>
  <si>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</si>
  <si>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</si>
  <si>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</si>
  <si>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</si>
  <si>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</si>
  <si>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</si>
  <si>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</si>
  <si>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</si>
  <si>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</si>
  <si>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</si>
  <si>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</si>
  <si>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</si>
  <si>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</si>
  <si>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</si>
  <si>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</si>
  <si>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</si>
  <si>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</si>
  <si>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</si>
  <si>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</si>
  <si>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</si>
  <si>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</si>
  <si>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</si>
  <si>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</si>
  <si>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</si>
  <si>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</si>
  <si>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</si>
  <si>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</si>
  <si>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</si>
  <si>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</si>
  <si>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</si>
  <si>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</si>
  <si>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</si>
  <si>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</si>
  <si>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</si>
  <si>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</si>
  <si>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</si>
  <si>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</si>
  <si>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</si>
  <si>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</si>
  <si>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</si>
  <si>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</si>
  <si>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</si>
  <si>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</si>
  <si>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</si>
  <si>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</si>
  <si>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</si>
  <si>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</si>
  <si>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</si>
  <si>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</si>
  <si>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</si>
  <si>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</si>
  <si>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</si>
  <si>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</si>
  <si>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</si>
  <si>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</si>
  <si>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</si>
  <si>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</si>
  <si>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</si>
  <si>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</si>
  <si>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</si>
  <si>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</si>
  <si>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</si>
  <si>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</si>
  <si>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</si>
  <si>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</si>
  <si>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</si>
  <si>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</si>
  <si>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</si>
  <si>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</si>
  <si>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</si>
  <si>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</si>
  <si>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</si>
  <si>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</si>
  <si>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</si>
  <si>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</si>
  <si>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</si>
  <si>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</si>
  <si>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</si>
  <si>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</si>
  <si>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</si>
  <si>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</si>
  <si>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</si>
  <si>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</si>
  <si>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</si>
  <si>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</si>
  <si>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</si>
  <si>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</si>
  <si>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</si>
  <si>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</si>
  <si>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</si>
  <si>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</si>
  <si>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</si>
  <si>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</si>
  <si>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</si>
  <si>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</si>
  <si>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</si>
  <si>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</si>
  <si>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</si>
  <si>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</si>
  <si>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</si>
  <si>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</si>
  <si>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</si>
  <si>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</si>
  <si>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</si>
  <si>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</si>
  <si>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</si>
  <si>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</si>
  <si>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</si>
  <si>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</si>
  <si>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</si>
  <si>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</si>
  <si>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</si>
  <si>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</si>
  <si>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</si>
  <si>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</si>
  <si>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</si>
  <si>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</si>
  <si>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</si>
  <si>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</si>
  <si>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</si>
  <si>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</si>
  <si>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</si>
  <si>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</si>
  <si>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</si>
  <si>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</si>
  <si>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</si>
  <si>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</si>
  <si>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</si>
  <si>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</si>
  <si>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</si>
  <si>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</si>
  <si>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</si>
  <si>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</si>
  <si>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</si>
  <si>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</si>
  <si>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</si>
  <si>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</si>
  <si>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</si>
  <si>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</si>
  <si>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</si>
  <si>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</si>
  <si>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</si>
  <si>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</si>
  <si>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</si>
  <si>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</si>
  <si>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</si>
  <si>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</si>
  <si>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</si>
  <si>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</si>
  <si>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</si>
  <si>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</si>
  <si>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</si>
  <si>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</si>
  <si>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</si>
  <si>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</si>
  <si>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</si>
  <si>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</si>
  <si>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</si>
  <si>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</si>
  <si>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</si>
  <si>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</si>
  <si>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</si>
  <si>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</si>
  <si>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</si>
  <si>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</si>
  <si>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</si>
  <si>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</si>
  <si>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</si>
  <si>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</si>
  <si>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</si>
  <si>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</si>
  <si>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</si>
  <si>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</si>
  <si>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</si>
  <si>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</si>
  <si>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</si>
  <si>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</si>
  <si>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</si>
  <si>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</si>
  <si>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</si>
  <si>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</si>
  <si>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</si>
  <si>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</si>
  <si>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</si>
  <si>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</si>
  <si>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</si>
  <si>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</si>
  <si>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</si>
  <si>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</si>
  <si>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</si>
  <si>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</si>
  <si>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</si>
  <si>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</si>
  <si>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</si>
  <si>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</si>
  <si>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</si>
  <si>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</si>
  <si>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</si>
  <si>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</si>
  <si>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</si>
  <si>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</si>
  <si>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</si>
  <si>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</si>
  <si>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</si>
  <si>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</si>
  <si>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</si>
  <si>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</si>
  <si>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</si>
  <si>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</si>
  <si>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</si>
  <si>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</si>
  <si>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</si>
  <si>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</si>
  <si>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</si>
  <si>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</si>
  <si>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</si>
  <si>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</si>
  <si>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</si>
  <si>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</si>
  <si>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</si>
  <si>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</si>
  <si>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</si>
  <si>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</si>
  <si>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</si>
  <si>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</si>
  <si>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</si>
  <si>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</si>
  <si>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</si>
  <si>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</si>
  <si>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</si>
  <si>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</si>
  <si>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</si>
  <si>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</si>
  <si>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</si>
  <si>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</si>
  <si>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</si>
  <si>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</si>
  <si>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</si>
  <si>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</si>
  <si>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</si>
  <si>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</si>
  <si>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</si>
  <si>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</si>
  <si>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</si>
  <si>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</si>
  <si>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</si>
  <si>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</si>
  <si>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</si>
  <si>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</si>
  <si>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</si>
  <si>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</si>
  <si>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</si>
  <si>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</si>
  <si>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</si>
  <si>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</si>
  <si>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</si>
  <si>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</si>
  <si>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</si>
  <si>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</si>
  <si>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</si>
  <si>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</si>
  <si>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</si>
  <si>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</si>
  <si>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</si>
  <si>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</si>
  <si>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</si>
  <si>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</si>
  <si>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</si>
  <si>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</si>
  <si>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</si>
  <si>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</si>
  <si>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</si>
  <si>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</si>
  <si>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</si>
  <si>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</si>
  <si>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</si>
  <si>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</si>
  <si>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</si>
  <si>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</si>
  <si>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</si>
  <si>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</si>
  <si>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</si>
  <si>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</si>
  <si>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</si>
  <si>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</si>
  <si>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</si>
  <si>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</si>
  <si>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</si>
  <si>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</si>
  <si>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</si>
  <si>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</si>
  <si>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</si>
  <si>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</si>
  <si>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</si>
  <si>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</si>
  <si>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</si>
  <si>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</si>
  <si>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</si>
  <si>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</si>
  <si>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</si>
  <si>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</si>
  <si>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</si>
  <si>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</si>
  <si>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</si>
  <si>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</si>
  <si>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</si>
  <si>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</si>
  <si>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</si>
  <si>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</si>
  <si>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</si>
  <si>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</si>
  <si>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</si>
  <si>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</si>
  <si>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</si>
  <si>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</si>
  <si>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</si>
  <si>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</si>
  <si>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</si>
  <si>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</si>
  <si>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</si>
  <si>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</si>
  <si>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</si>
  <si>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</si>
  <si>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</si>
  <si>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</si>
  <si>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</si>
  <si>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</si>
  <si>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</si>
  <si>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</si>
  <si>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</si>
  <si>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</si>
  <si>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</si>
  <si>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</si>
  <si>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</si>
  <si>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</si>
  <si>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</si>
  <si>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</si>
  <si>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</si>
  <si>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</si>
  <si>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</si>
  <si>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</si>
  <si>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</si>
  <si>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</si>
  <si>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</si>
  <si>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</si>
  <si>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</si>
  <si>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</si>
  <si>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</si>
  <si>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</si>
  <si>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</si>
  <si>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</si>
  <si>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</si>
  <si>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</si>
  <si>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</si>
  <si>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</si>
  <si>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</si>
  <si>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</si>
  <si>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</si>
  <si>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</si>
  <si>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</si>
  <si>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</si>
  <si>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</si>
  <si>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</si>
  <si>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</si>
  <si>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</si>
  <si>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</si>
  <si>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</si>
  <si>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</si>
  <si>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</si>
  <si>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</si>
  <si>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</si>
  <si>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</si>
  <si>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</si>
  <si>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</si>
  <si>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</si>
  <si>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</si>
  <si>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</si>
  <si>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</si>
  <si>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</si>
  <si>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</si>
  <si>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</si>
  <si>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</si>
  <si>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</si>
  <si>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</si>
  <si>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</si>
  <si>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</si>
  <si>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</si>
  <si>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</si>
  <si>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</si>
  <si>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</si>
  <si>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</si>
  <si>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</si>
  <si>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</si>
  <si>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</si>
  <si>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</si>
  <si>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</si>
  <si>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</si>
  <si>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</si>
  <si>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</si>
  <si>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</si>
  <si>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</si>
  <si>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</si>
  <si>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</si>
  <si>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</si>
  <si>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</si>
  <si>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</si>
  <si>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</si>
  <si>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</si>
  <si>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</si>
  <si>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</si>
  <si>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</si>
  <si>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</si>
  <si>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</si>
  <si>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</si>
  <si>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</si>
  <si>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</si>
  <si>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</si>
  <si>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</si>
  <si>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</si>
  <si>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</si>
  <si>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</si>
  <si>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</si>
  <si>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</si>
  <si>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</si>
  <si>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</si>
  <si>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</si>
  <si>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</si>
  <si>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</si>
  <si>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</si>
  <si>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</si>
  <si>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</si>
  <si>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</si>
  <si>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</si>
  <si>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</si>
  <si>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</si>
  <si>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</si>
  <si>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</si>
  <si>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</si>
  <si>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</si>
  <si>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</si>
  <si>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</si>
  <si>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</si>
  <si>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</si>
  <si>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</si>
  <si>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</si>
  <si>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</si>
  <si>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</si>
  <si>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</si>
  <si>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</si>
  <si>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</si>
  <si>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</si>
  <si>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</si>
  <si>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</si>
  <si>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</si>
  <si>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</si>
  <si>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</si>
  <si>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</si>
  <si>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</si>
  <si>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</si>
  <si>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</si>
  <si>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</si>
  <si>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</si>
  <si>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</si>
  <si>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</si>
  <si>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</si>
  <si>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</si>
  <si>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</si>
  <si>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</si>
  <si>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</si>
  <si>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</si>
  <si>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</si>
  <si>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</si>
  <si>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</si>
  <si>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</si>
  <si>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</si>
  <si>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</si>
  <si>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</si>
  <si>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</si>
  <si>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</si>
  <si>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</si>
  <si>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</si>
  <si>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</si>
  <si>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</si>
  <si>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</si>
  <si>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</si>
  <si>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</si>
  <si>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</si>
  <si>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</si>
  <si>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</si>
  <si>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</si>
  <si>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</si>
  <si>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</si>
  <si>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</si>
  <si>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</si>
  <si>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</si>
  <si>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</si>
  <si>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</si>
  <si>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</si>
  <si>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</si>
  <si>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</si>
  <si>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</si>
  <si>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</si>
  <si>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</si>
  <si>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</si>
  <si>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</si>
  <si>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</si>
  <si>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</si>
  <si>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</si>
  <si>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</si>
  <si>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</si>
  <si>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</si>
  <si>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</si>
  <si>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</si>
  <si>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</si>
  <si>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</si>
  <si>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</si>
  <si>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</si>
  <si>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</si>
  <si>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</si>
  <si>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</si>
  <si>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</si>
  <si>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</si>
  <si>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</si>
  <si>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</si>
  <si>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</si>
  <si>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</si>
  <si>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</si>
  <si>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</si>
  <si>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</si>
  <si>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</si>
  <si>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</si>
  <si>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</si>
  <si>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</si>
  <si>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</si>
  <si>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</si>
  <si>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</si>
  <si>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</si>
  <si>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</si>
  <si>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</si>
  <si>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</si>
  <si>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</si>
  <si>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</si>
  <si>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</si>
  <si>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</si>
  <si>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</si>
  <si>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</si>
  <si>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</si>
  <si>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</si>
  <si>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</si>
  <si>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</si>
  <si>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</si>
  <si>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</si>
  <si>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</si>
  <si>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</si>
  <si>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</si>
  <si>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</si>
  <si>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</si>
  <si>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</si>
  <si>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</si>
  <si>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</si>
  <si>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</si>
  <si>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</si>
  <si>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</si>
  <si>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</si>
  <si>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</si>
  <si>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</si>
  <si>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</si>
  <si>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</si>
  <si>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</si>
  <si>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</si>
  <si>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</si>
  <si>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</si>
  <si>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</si>
  <si>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</si>
  <si>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</si>
  <si>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</si>
  <si>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</si>
  <si>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</si>
  <si>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</si>
  <si>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</si>
  <si>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</si>
  <si>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</si>
  <si>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</si>
  <si>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</si>
  <si>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</si>
  <si>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</si>
  <si>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</si>
  <si>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</si>
  <si>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</si>
  <si>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</si>
  <si>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</si>
  <si>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</si>
  <si>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</si>
  <si>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</si>
  <si>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</si>
  <si>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</si>
  <si>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</si>
  <si>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</si>
  <si>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</si>
  <si>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</si>
  <si>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</si>
  <si>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</si>
  <si>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</si>
  <si>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</si>
  <si>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</si>
  <si>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</si>
  <si>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</si>
  <si>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</si>
  <si>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</si>
  <si>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</si>
  <si>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</si>
  <si>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</si>
  <si>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</si>
  <si>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</si>
  <si>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</si>
  <si>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</si>
  <si>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</si>
  <si>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</si>
  <si>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</si>
  <si>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</si>
  <si>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</si>
  <si>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</si>
  <si>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</si>
  <si>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</si>
  <si>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</si>
  <si>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</si>
  <si>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</si>
  <si>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</si>
  <si>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</si>
  <si>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</si>
  <si>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</si>
  <si>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</si>
  <si>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</si>
  <si>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</si>
  <si>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</si>
  <si>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</si>
  <si>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</si>
  <si>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</si>
  <si>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</si>
  <si>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</si>
  <si>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</si>
  <si>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</si>
  <si>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</si>
  <si>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</si>
  <si>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</si>
  <si>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</si>
  <si>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</si>
  <si>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</si>
  <si>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</si>
  <si>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</si>
  <si>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</si>
  <si>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</si>
  <si>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</si>
  <si>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</si>
  <si>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</si>
  <si>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</si>
  <si>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</si>
  <si>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</si>
  <si>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</si>
  <si>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</si>
  <si>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</si>
  <si>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</si>
  <si>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</si>
  <si>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</si>
  <si>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</si>
  <si>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</si>
  <si>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</si>
  <si>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</si>
  <si>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</si>
  <si>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</si>
  <si>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</si>
  <si>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</si>
  <si>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</si>
  <si>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</si>
  <si>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</si>
  <si>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</si>
  <si>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</si>
  <si>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</si>
  <si>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</si>
  <si>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</si>
  <si>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</si>
  <si>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</si>
  <si>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</si>
  <si>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</si>
  <si>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</si>
  <si>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</si>
  <si>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</si>
  <si>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</si>
  <si>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</si>
  <si>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</si>
  <si>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</si>
  <si>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</si>
  <si>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</si>
  <si>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</si>
  <si>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</si>
  <si>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</si>
  <si>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</si>
  <si>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</si>
  <si>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</si>
  <si>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</si>
  <si>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</si>
  <si>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</si>
  <si>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</si>
  <si>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</si>
  <si>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</si>
  <si>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</si>
  <si>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</si>
  <si>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</si>
  <si>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</si>
  <si>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</si>
  <si>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</si>
  <si>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</si>
  <si>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</si>
  <si>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</si>
  <si>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</si>
  <si>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</si>
  <si>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</si>
  <si>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</si>
  <si>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</si>
  <si>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</si>
  <si>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</si>
  <si>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</si>
  <si>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</si>
  <si>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</si>
  <si>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</si>
  <si>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</si>
  <si>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</si>
  <si>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</si>
  <si>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</si>
  <si>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</si>
  <si>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</si>
  <si>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</si>
  <si>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</si>
  <si>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</si>
  <si>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</si>
  <si>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</si>
  <si>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</si>
  <si>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</si>
  <si>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</si>
  <si>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</si>
  <si>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</si>
  <si>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</si>
  <si>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</si>
  <si>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</si>
  <si>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</si>
  <si>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</si>
  <si>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</si>
  <si>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</si>
  <si>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</si>
  <si>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</si>
  <si>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</si>
  <si>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</si>
  <si>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</si>
  <si>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</si>
  <si>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</si>
  <si>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</si>
  <si>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</si>
  <si>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</si>
  <si>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</si>
  <si>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</si>
  <si>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</si>
  <si>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</si>
  <si>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</si>
  <si>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</si>
  <si>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</si>
  <si>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</si>
  <si>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</si>
  <si>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</si>
  <si>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</si>
  <si>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</si>
  <si>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</si>
  <si>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</si>
  <si>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</si>
  <si>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</si>
  <si>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</si>
  <si>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</si>
  <si>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</si>
  <si>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</si>
  <si>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</si>
  <si>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</si>
  <si>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</si>
  <si>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</si>
  <si>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</si>
  <si>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</si>
  <si>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</si>
  <si>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</si>
  <si>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</si>
  <si>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</si>
  <si>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</si>
  <si>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</si>
  <si>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</si>
  <si>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</si>
  <si>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</si>
  <si>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</si>
  <si>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</si>
  <si>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</si>
  <si>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</si>
  <si>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</si>
  <si>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</si>
  <si>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</si>
  <si>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</si>
  <si>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</si>
  <si>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</si>
  <si>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</si>
  <si>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</si>
  <si>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</si>
  <si>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</si>
  <si>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</si>
  <si>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</si>
  <si>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</si>
  <si>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</si>
  <si>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</si>
  <si>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</si>
  <si>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</si>
  <si>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</si>
  <si>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</si>
  <si>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</si>
  <si>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</si>
  <si>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</si>
  <si>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</si>
  <si>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</si>
  <si>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</si>
  <si>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</si>
  <si>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</si>
  <si>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</si>
  <si>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</si>
  <si>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</si>
  <si>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</si>
  <si>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</si>
  <si>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</si>
  <si>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</si>
  <si>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</si>
  <si>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</si>
  <si>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</si>
  <si>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</si>
  <si>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</si>
  <si>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</si>
  <si>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</si>
  <si>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</si>
  <si>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</si>
  <si>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</si>
  <si>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</si>
  <si>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</si>
  <si>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</si>
  <si>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</si>
  <si>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</si>
  <si>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</si>
  <si>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</si>
  <si>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</si>
  <si>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</si>
  <si>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</si>
  <si>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</si>
  <si>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</si>
  <si>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</si>
  <si>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</si>
  <si>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</si>
  <si>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</si>
  <si>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</si>
  <si>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</si>
  <si>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</si>
  <si>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</si>
  <si>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</si>
  <si>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</si>
  <si>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</si>
  <si>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</si>
  <si>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</si>
  <si>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</si>
  <si>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</si>
  <si>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</si>
  <si>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</si>
  <si>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</si>
  <si>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</si>
  <si>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</si>
  <si>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</si>
  <si>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</si>
  <si>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</si>
  <si>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</si>
  <si>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</si>
  <si>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</si>
  <si>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</si>
  <si>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</si>
  <si>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</si>
  <si>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</si>
  <si>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</si>
  <si>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</si>
  <si>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</si>
  <si>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</si>
  <si>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</si>
  <si>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</si>
  <si>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</si>
  <si>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</si>
  <si>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</si>
  <si>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</si>
  <si>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</si>
  <si>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</si>
  <si>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</si>
  <si>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</si>
  <si>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</si>
  <si>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</si>
  <si>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</si>
  <si>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</si>
  <si>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</si>
  <si>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</si>
  <si>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</si>
  <si>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</si>
  <si>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</si>
  <si>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</si>
  <si>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</si>
  <si>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</si>
  <si>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</si>
  <si>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</si>
  <si>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</si>
  <si>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</si>
  <si>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</si>
  <si>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</si>
  <si>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</si>
  <si>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</si>
  <si>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</si>
  <si>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</si>
  <si>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</si>
  <si>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</si>
  <si>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</si>
  <si>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</si>
  <si>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</si>
  <si>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</si>
  <si>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</si>
  <si>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</si>
  <si>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</si>
  <si>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</si>
  <si>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</si>
  <si>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</si>
  <si>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</si>
  <si>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</si>
  <si>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</si>
  <si>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</si>
  <si>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</si>
  <si>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</si>
  <si>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</si>
  <si>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</si>
  <si>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</si>
  <si>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</si>
  <si>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</si>
  <si>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</si>
  <si>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</si>
  <si>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</si>
  <si>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</si>
  <si>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</si>
  <si>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</si>
  <si>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</si>
  <si>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</si>
  <si>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</si>
  <si>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</si>
  <si>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</si>
  <si>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</si>
  <si>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</si>
  <si>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</si>
  <si>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</si>
  <si>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</si>
  <si>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</si>
  <si>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</si>
  <si>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</si>
  <si>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</si>
  <si>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</si>
  <si>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</si>
  <si>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</si>
  <si>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</si>
  <si>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</si>
  <si>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</si>
  <si>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</si>
  <si>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</si>
  <si>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</si>
  <si>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</si>
  <si>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</si>
  <si>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</si>
  <si>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</si>
  <si>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</si>
  <si>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</si>
  <si>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</si>
  <si>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</si>
  <si>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</si>
  <si>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</si>
  <si>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</si>
  <si>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</si>
  <si>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</si>
  <si>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</si>
  <si>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</si>
  <si>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</si>
  <si>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</si>
  <si>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</si>
  <si>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</si>
  <si>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</si>
  <si>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</si>
  <si>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</si>
  <si>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</si>
  <si>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</si>
  <si>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</si>
  <si>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</si>
  <si>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</si>
  <si>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</si>
  <si>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</si>
  <si>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</si>
  <si>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</si>
  <si>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</si>
  <si>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</si>
  <si>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</si>
  <si>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</si>
  <si>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</si>
  <si>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</si>
  <si>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</si>
  <si>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</si>
  <si>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</si>
  <si>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</si>
  <si>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</si>
  <si>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</si>
  <si>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</si>
  <si>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</si>
  <si>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</si>
  <si>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</si>
  <si>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</si>
  <si>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</si>
  <si>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</si>
  <si>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</si>
  <si>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</si>
  <si>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</si>
  <si>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</si>
  <si>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</si>
  <si>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</si>
  <si>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</si>
  <si>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</si>
  <si>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</si>
  <si>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</si>
  <si>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</si>
  <si>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</si>
  <si>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</si>
  <si>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</si>
  <si>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</si>
  <si>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</si>
  <si>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</si>
  <si>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</si>
  <si>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</si>
  <si>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</si>
  <si>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</si>
  <si>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</si>
  <si>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</si>
  <si>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</si>
  <si>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</si>
  <si>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</si>
  <si>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</si>
  <si>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</si>
  <si>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</si>
  <si>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</si>
  <si>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</si>
  <si>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</si>
  <si>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</si>
  <si>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</si>
  <si>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</si>
  <si>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</si>
  <si>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</si>
  <si>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</si>
  <si>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</si>
  <si>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</si>
  <si>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</si>
  <si>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</si>
  <si>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</si>
  <si>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</si>
  <si>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</si>
  <si>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</si>
  <si>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</si>
  <si>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</si>
  <si>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</si>
  <si>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</si>
  <si>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</si>
  <si>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</si>
  <si>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</si>
  <si>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</si>
  <si>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</si>
  <si>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</si>
  <si>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</si>
  <si>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</si>
  <si>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</si>
  <si>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</si>
  <si>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</si>
  <si>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</si>
  <si>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</si>
  <si>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</si>
  <si>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</si>
  <si>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</si>
  <si>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</si>
  <si>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</si>
  <si>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</si>
  <si>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</si>
  <si>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</si>
  <si>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</si>
  <si>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</si>
  <si>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</si>
  <si>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</si>
  <si>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</si>
  <si>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</si>
  <si>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</si>
  <si>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</si>
  <si>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</si>
  <si>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</si>
  <si>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</si>
  <si>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</si>
  <si>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</si>
  <si>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</si>
  <si>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</si>
  <si>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</si>
  <si>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</si>
  <si>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</si>
  <si>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</si>
  <si>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</si>
  <si>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</si>
  <si>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</si>
  <si>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</si>
  <si>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</si>
  <si>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</si>
  <si>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</si>
  <si>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</si>
  <si>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</si>
  <si>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</si>
  <si>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</si>
  <si>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</si>
  <si>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</si>
  <si>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</si>
  <si>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</si>
  <si>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</si>
  <si>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</si>
  <si>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</si>
  <si>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</si>
  <si>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</si>
  <si>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</si>
  <si>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</si>
  <si>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</si>
  <si>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</si>
  <si>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</si>
  <si>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</si>
  <si>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</si>
  <si>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</si>
  <si>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</si>
  <si>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</si>
  <si>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</si>
  <si>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</si>
  <si>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</si>
  <si>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</si>
  <si>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</si>
  <si>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</si>
  <si>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</si>
  <si>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</si>
  <si>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</si>
  <si>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</si>
  <si>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</si>
  <si>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</si>
  <si>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</si>
  <si>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</si>
  <si>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</si>
  <si>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</si>
  <si>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</si>
  <si>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</si>
  <si>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</si>
  <si>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</si>
  <si>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</si>
  <si>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</si>
  <si>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</si>
  <si>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</si>
  <si>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</si>
  <si>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</si>
  <si>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</si>
  <si>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</si>
  <si>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</si>
  <si>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</si>
  <si>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</si>
  <si>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</si>
  <si>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</si>
  <si>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</si>
  <si>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</si>
  <si>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</si>
  <si>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</si>
  <si>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</si>
  <si>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</si>
  <si>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</si>
  <si>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</si>
  <si>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</si>
  <si>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</si>
  <si>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</si>
  <si>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</si>
  <si>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</si>
  <si>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</si>
  <si>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</si>
  <si>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</si>
  <si>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</si>
  <si>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</si>
  <si>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</si>
  <si>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</si>
  <si>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</si>
  <si>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</si>
  <si>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</si>
  <si>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</si>
  <si>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</si>
  <si>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</si>
  <si>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</si>
  <si>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</si>
  <si>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</si>
  <si>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</si>
  <si>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</si>
  <si>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</si>
  <si>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</si>
  <si>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</si>
  <si>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</si>
  <si>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</si>
  <si>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</si>
  <si>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</si>
  <si>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</si>
  <si>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</si>
  <si>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</si>
  <si>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</si>
  <si>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</si>
  <si>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</si>
  <si>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</si>
  <si>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</si>
  <si>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</si>
  <si>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</si>
  <si>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</si>
  <si>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</si>
  <si>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</si>
  <si>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</si>
  <si>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</si>
  <si>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</si>
  <si>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</si>
  <si>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</si>
  <si>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</si>
  <si>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</si>
  <si>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</si>
  <si>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</si>
  <si>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</si>
  <si>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</si>
  <si>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</si>
  <si>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</si>
  <si>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</si>
  <si>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</si>
  <si>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</si>
  <si>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</si>
  <si>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</si>
  <si>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</si>
  <si>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</si>
  <si>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</si>
  <si>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</si>
  <si>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</si>
  <si>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</si>
  <si>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</si>
  <si>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</si>
  <si>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</si>
  <si>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</si>
  <si>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</si>
  <si>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</si>
  <si>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</si>
  <si>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</si>
  <si>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</si>
  <si>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</si>
  <si>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</si>
  <si>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</si>
  <si>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</si>
  <si>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</si>
  <si>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</si>
  <si>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</si>
  <si>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</si>
  <si>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</si>
  <si>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</si>
  <si>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</si>
  <si>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</si>
  <si>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</si>
  <si>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</si>
  <si>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</si>
  <si>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</si>
  <si>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</si>
  <si>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</si>
  <si>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</si>
  <si>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</si>
  <si>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</si>
  <si>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</si>
  <si>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</si>
  <si>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</si>
  <si>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</si>
  <si>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</si>
  <si>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</si>
  <si>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</si>
  <si>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</si>
  <si>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</si>
  <si>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</si>
  <si>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</si>
  <si>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</si>
  <si>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</si>
  <si>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</si>
  <si>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</si>
  <si>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</si>
  <si>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</si>
  <si>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</si>
  <si>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</si>
  <si>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</si>
  <si>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</si>
  <si>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</si>
  <si>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</si>
  <si>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</si>
  <si>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</si>
  <si>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</si>
  <si>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</si>
  <si>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</si>
  <si>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</si>
  <si>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</si>
  <si>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</si>
  <si>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</si>
  <si>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</si>
  <si>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</si>
  <si>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</si>
  <si>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</si>
  <si>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</si>
  <si>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</si>
  <si>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</si>
  <si>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</si>
  <si>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</si>
  <si>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</si>
  <si>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</si>
  <si>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</si>
  <si>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</si>
  <si>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</si>
  <si>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</si>
  <si>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</si>
  <si>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</si>
  <si>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</si>
  <si>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</si>
  <si>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</si>
  <si>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</si>
  <si>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</si>
  <si>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</si>
  <si>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</si>
  <si>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</si>
  <si>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</si>
  <si>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</si>
  <si>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</si>
  <si>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</si>
  <si>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</si>
  <si>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</si>
  <si>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</si>
  <si>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</si>
  <si>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</si>
  <si>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</si>
  <si>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</si>
  <si>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</si>
  <si>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</si>
  <si>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</si>
  <si>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</si>
  <si>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</si>
  <si>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</si>
  <si>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</si>
  <si>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</si>
  <si>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</si>
  <si>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</si>
  <si>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</si>
  <si>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</si>
  <si>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</si>
  <si>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</si>
  <si>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</si>
  <si>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</si>
  <si>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</si>
  <si>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</si>
  <si>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</si>
  <si>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</si>
  <si>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</si>
  <si>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</si>
  <si>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</si>
  <si>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</si>
  <si>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</si>
  <si>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</si>
  <si>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</si>
  <si>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</si>
  <si>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</si>
  <si>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</si>
  <si>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</si>
  <si>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</si>
  <si>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</si>
  <si>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</si>
  <si>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</si>
  <si>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</si>
  <si>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</si>
  <si>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</si>
  <si>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</si>
  <si>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</si>
  <si>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</si>
  <si>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</si>
  <si>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</si>
  <si>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</si>
  <si>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</si>
  <si>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</si>
  <si>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</si>
  <si>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</si>
  <si>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</si>
  <si>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</si>
  <si>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</si>
  <si>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</si>
  <si>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</si>
  <si>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</si>
  <si>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</si>
  <si>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</si>
  <si>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</si>
  <si>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</si>
  <si>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</si>
  <si>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</si>
  <si>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</si>
  <si>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</si>
  <si>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</si>
  <si>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</si>
  <si>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</si>
  <si>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</si>
  <si>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</si>
  <si>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</si>
  <si>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</si>
  <si>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</si>
  <si>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</si>
  <si>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</si>
  <si>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</si>
  <si>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</si>
  <si>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</si>
  <si>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</si>
  <si>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</si>
  <si>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</si>
  <si>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</si>
  <si>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</si>
  <si>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</si>
  <si>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</si>
  <si>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</si>
  <si>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</si>
  <si>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</si>
  <si>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</si>
  <si>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</si>
  <si>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</si>
  <si>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</si>
  <si>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</si>
  <si>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</si>
  <si>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</si>
  <si>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</si>
  <si>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</si>
  <si>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</si>
  <si>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</si>
  <si>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</si>
  <si>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</si>
  <si>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</si>
  <si>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</si>
  <si>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</si>
  <si>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</si>
  <si>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</si>
  <si>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</si>
  <si>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</si>
  <si>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</si>
  <si>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</si>
  <si>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</si>
  <si>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</si>
  <si>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</si>
  <si>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</si>
  <si>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</si>
  <si>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</si>
  <si>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</si>
  <si>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</si>
  <si>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</si>
  <si>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</si>
  <si>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</si>
  <si>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</si>
  <si>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</si>
  <si>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</si>
  <si>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</si>
  <si>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</si>
  <si>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</si>
  <si>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</si>
  <si>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</si>
  <si>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</si>
  <si>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</si>
  <si>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</si>
  <si>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</si>
  <si>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</si>
  <si>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</si>
  <si>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</si>
  <si>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</si>
  <si>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</si>
  <si>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</si>
  <si>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</si>
  <si>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</si>
  <si>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</si>
  <si>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</si>
  <si>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</si>
  <si>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</si>
  <si>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</si>
  <si>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</si>
  <si>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</si>
  <si>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</si>
  <si>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</si>
  <si>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</si>
  <si>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</si>
  <si>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</si>
  <si>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</si>
  <si>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</si>
  <si>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</si>
  <si>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</si>
  <si>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</si>
  <si>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</si>
  <si>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</si>
  <si>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</si>
  <si>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</si>
  <si>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</si>
  <si>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</si>
  <si>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</si>
  <si>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</si>
  <si>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</si>
  <si>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</si>
  <si>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</si>
  <si>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</si>
  <si>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</si>
  <si>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</si>
  <si>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</si>
  <si>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</si>
  <si>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</si>
  <si>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</si>
  <si>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</si>
  <si>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</si>
  <si>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</si>
  <si>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</si>
  <si>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</si>
  <si>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</si>
  <si>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</si>
  <si>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</si>
  <si>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</si>
  <si>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</si>
  <si>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</si>
  <si>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</si>
  <si>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</si>
  <si>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</si>
  <si>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</si>
  <si>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</si>
  <si>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</si>
  <si>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</si>
  <si>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</si>
  <si>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</si>
  <si>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</si>
  <si>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</si>
  <si>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</si>
  <si>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</si>
  <si>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</si>
  <si>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</si>
  <si>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</si>
  <si>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</si>
  <si>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</si>
  <si>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</si>
  <si>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</si>
  <si>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</si>
  <si>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</si>
  <si>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</si>
  <si>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</si>
  <si>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</si>
  <si>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</si>
  <si>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</si>
  <si>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</si>
  <si>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</si>
  <si>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</si>
  <si>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</si>
  <si>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</si>
  <si>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</si>
  <si>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</si>
  <si>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</si>
  <si>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</si>
  <si>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</si>
  <si>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</si>
  <si>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</si>
  <si>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</si>
  <si>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</si>
  <si>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</si>
  <si>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</si>
  <si>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</si>
  <si>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</si>
  <si>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</si>
  <si>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</si>
  <si>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</si>
  <si>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</si>
  <si>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</si>
  <si>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</si>
  <si>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</si>
  <si>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</si>
  <si>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</si>
  <si>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</si>
  <si>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</si>
  <si>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</si>
  <si>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</si>
  <si>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</si>
  <si>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</si>
  <si>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</si>
  <si>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</si>
  <si>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</si>
  <si>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</si>
  <si>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</si>
  <si>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</si>
  <si>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</si>
  <si>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</si>
  <si>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</si>
  <si>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</si>
  <si>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</si>
  <si>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</si>
  <si>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</si>
  <si>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</si>
  <si>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</si>
  <si>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</si>
  <si>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</si>
  <si>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</si>
  <si>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</si>
  <si>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</si>
  <si>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</si>
  <si>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</si>
  <si>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</si>
  <si>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</si>
  <si>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</si>
  <si>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</si>
  <si>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</si>
  <si>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</si>
  <si>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</si>
  <si>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</si>
  <si>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</si>
  <si>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</si>
  <si>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</si>
  <si>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</si>
  <si>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</si>
  <si>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</si>
  <si>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</si>
  <si>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</si>
  <si>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</si>
  <si>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</si>
  <si>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</si>
  <si>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</si>
  <si>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</si>
  <si>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</si>
  <si>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</si>
  <si>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</si>
  <si>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</si>
  <si>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</si>
  <si>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</si>
  <si>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</si>
  <si>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</si>
  <si>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</si>
  <si>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</si>
  <si>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</si>
  <si>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</si>
  <si>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</si>
  <si>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</si>
  <si>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</si>
  <si>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</si>
  <si>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</si>
  <si>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</si>
  <si>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</si>
  <si>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</si>
  <si>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</si>
  <si>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</si>
  <si>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</si>
  <si>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</si>
  <si>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</si>
  <si>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</si>
  <si>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</si>
  <si>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</si>
  <si>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</si>
  <si>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</si>
  <si>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</si>
  <si>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</si>
  <si>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</si>
  <si>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</si>
  <si>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</si>
  <si>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</si>
  <si>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</si>
  <si>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</si>
  <si>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</si>
  <si>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</si>
  <si>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</si>
  <si>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</si>
  <si>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</si>
  <si>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</si>
  <si>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</si>
  <si>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</si>
  <si>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</si>
  <si>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</si>
  <si>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</si>
  <si>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</si>
  <si>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</si>
  <si>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</si>
  <si>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</si>
  <si>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</si>
  <si>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</si>
  <si>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</si>
  <si>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</si>
  <si>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</si>
  <si>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</si>
  <si>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</si>
  <si>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</si>
  <si>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</si>
  <si>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</si>
  <si>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</si>
  <si>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</si>
  <si>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</si>
  <si>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</si>
  <si>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</si>
  <si>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</si>
  <si>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</si>
  <si>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</si>
  <si>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</si>
  <si>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</si>
  <si>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</si>
  <si>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</si>
  <si>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</si>
  <si>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</si>
  <si>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</si>
  <si>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</si>
  <si>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</si>
  <si>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</si>
  <si>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</si>
  <si>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</si>
  <si>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</si>
  <si>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</si>
  <si>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</si>
  <si>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</si>
  <si>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</si>
  <si>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</si>
  <si>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</si>
  <si>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</si>
  <si>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</si>
  <si>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</si>
  <si>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</si>
  <si>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</si>
  <si>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</si>
  <si>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</si>
  <si>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</si>
  <si>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</si>
  <si>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</si>
  <si>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</si>
  <si>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</si>
  <si>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</si>
  <si>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</si>
  <si>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</si>
  <si>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</si>
  <si>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</si>
  <si>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</si>
  <si>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</si>
  <si>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</si>
  <si>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</si>
  <si>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</si>
  <si>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</si>
  <si>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</si>
  <si>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</si>
  <si>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</si>
  <si>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</si>
  <si>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</si>
  <si>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</si>
  <si>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</si>
  <si>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</si>
  <si>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</si>
  <si>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</si>
  <si>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</si>
  <si>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</si>
  <si>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</si>
  <si>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</si>
  <si>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</si>
  <si>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</si>
  <si>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</si>
  <si>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</si>
  <si>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</si>
  <si>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</si>
  <si>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</si>
  <si>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</si>
  <si>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</si>
  <si>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</si>
  <si>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</si>
  <si>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</si>
  <si>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</si>
  <si>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</si>
  <si>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</si>
  <si>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</si>
  <si>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</si>
  <si>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</si>
  <si>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</si>
  <si>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</si>
  <si>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</si>
  <si>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</si>
  <si>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</si>
  <si>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</si>
  <si>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</si>
  <si>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</si>
  <si>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</si>
  <si>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</si>
  <si>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</si>
  <si>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</si>
  <si>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</si>
  <si>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</si>
  <si>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</si>
  <si>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</si>
  <si>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</si>
  <si>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</si>
  <si>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</si>
  <si>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</si>
  <si>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</si>
  <si>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</si>
  <si>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</si>
  <si>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</si>
  <si>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</si>
  <si>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</si>
  <si>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</si>
  <si>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</si>
  <si>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</si>
  <si>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</si>
  <si>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</si>
  <si>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</si>
  <si>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</si>
  <si>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</si>
  <si>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</si>
  <si>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</si>
  <si>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</si>
  <si>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</si>
  <si>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</si>
  <si>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</si>
  <si>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</si>
  <si>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</si>
  <si>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</si>
  <si>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</si>
  <si>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</si>
  <si>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</si>
  <si>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</si>
  <si>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</si>
  <si>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</si>
  <si>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</si>
  <si>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</si>
  <si>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</si>
  <si>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</si>
  <si>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</si>
  <si>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</si>
  <si>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</si>
  <si>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</si>
  <si>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</si>
  <si>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</si>
  <si>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</si>
  <si>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</si>
  <si>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</si>
  <si>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</si>
  <si>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</si>
  <si>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</si>
  <si>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</si>
  <si>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</si>
  <si>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</si>
  <si>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</si>
  <si>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</si>
  <si>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</si>
  <si>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</si>
  <si>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</si>
  <si>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</si>
  <si>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</si>
  <si>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</si>
  <si>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</si>
  <si>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</si>
  <si>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</si>
  <si>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</si>
  <si>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</si>
  <si>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</si>
  <si>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</si>
  <si>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</si>
  <si>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</si>
  <si>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</si>
  <si>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</si>
  <si>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</si>
  <si>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</si>
  <si>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</si>
  <si>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</si>
  <si>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</si>
  <si>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</si>
  <si>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</si>
  <si>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</si>
  <si>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</si>
  <si>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</si>
  <si>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</si>
  <si>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</si>
  <si>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</si>
  <si>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</si>
  <si>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</si>
  <si>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</si>
  <si>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</si>
  <si>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</si>
  <si>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</si>
  <si>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</si>
  <si>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</si>
  <si>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</si>
  <si>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</si>
  <si>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</si>
  <si>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</si>
  <si>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</si>
  <si>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</si>
  <si>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</si>
  <si>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</si>
  <si>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</si>
  <si>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</si>
  <si>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</si>
  <si>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</si>
  <si>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</si>
  <si>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</si>
  <si>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</si>
  <si>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</si>
  <si>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</si>
  <si>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</si>
  <si>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</si>
  <si>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</si>
  <si>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</si>
  <si>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</si>
  <si>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</si>
  <si>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</si>
  <si>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</si>
  <si>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</si>
  <si>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</si>
  <si>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</si>
  <si>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</si>
  <si>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</si>
  <si>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</si>
  <si>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</si>
  <si>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</si>
  <si>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</si>
  <si>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</si>
  <si>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</si>
  <si>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</si>
  <si>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</si>
  <si>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</si>
  <si>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</si>
  <si>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</si>
  <si>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</si>
  <si>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</si>
  <si>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</si>
  <si>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</si>
  <si>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</si>
  <si>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</si>
  <si>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</si>
  <si>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</si>
  <si>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</si>
  <si>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</si>
  <si>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</si>
  <si>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</si>
  <si>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</si>
  <si>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</si>
  <si>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</si>
  <si>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</si>
  <si>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</si>
  <si>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</si>
  <si>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</si>
  <si>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</si>
  <si>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</si>
  <si>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</si>
  <si>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</si>
  <si>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</si>
  <si>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</si>
  <si>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</si>
  <si>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</si>
  <si>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</si>
  <si>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</si>
  <si>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</si>
  <si>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</si>
  <si>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</si>
  <si>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</si>
  <si>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</si>
  <si>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</si>
  <si>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</si>
  <si>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</si>
  <si>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</si>
  <si>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</si>
  <si>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</si>
  <si>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</si>
  <si>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</si>
  <si>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</si>
  <si>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</si>
  <si>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</si>
  <si>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</si>
  <si>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</si>
  <si>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</si>
  <si>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</si>
  <si>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</si>
  <si>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</si>
  <si>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</si>
  <si>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</si>
  <si>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</si>
  <si>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</si>
  <si>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</si>
  <si>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</si>
  <si>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</si>
  <si>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</si>
  <si>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</si>
  <si>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</si>
  <si>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</si>
  <si>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</si>
  <si>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</si>
  <si>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</si>
  <si>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</si>
  <si>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</si>
  <si>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</si>
  <si>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</si>
  <si>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</si>
  <si>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</si>
  <si>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</si>
  <si>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</si>
  <si>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</si>
  <si>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</si>
  <si>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</si>
  <si>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</si>
  <si>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</si>
  <si>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</si>
  <si>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</si>
  <si>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</si>
  <si>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</si>
  <si>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</si>
  <si>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</si>
  <si>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</si>
  <si>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</si>
  <si>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</si>
  <si>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</si>
  <si>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</si>
  <si>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</si>
  <si>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</si>
  <si>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</si>
  <si>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</si>
  <si>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</si>
  <si>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</si>
  <si>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</si>
  <si>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</si>
  <si>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</si>
  <si>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</si>
  <si>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</si>
  <si>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</si>
  <si>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</si>
  <si>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</si>
  <si>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</si>
  <si>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</si>
  <si>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</si>
  <si>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</si>
  <si>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</si>
  <si>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</si>
  <si>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</si>
  <si>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</si>
  <si>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</si>
  <si>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</si>
  <si>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</si>
  <si>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</si>
  <si>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</si>
  <si>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</si>
  <si>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</si>
  <si>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</si>
  <si>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</si>
  <si>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</si>
  <si>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</si>
  <si>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</si>
  <si>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</si>
  <si>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</si>
  <si>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</si>
  <si>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</si>
  <si>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</si>
  <si>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</si>
  <si>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</si>
  <si>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</si>
  <si>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</si>
  <si>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</si>
  <si>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</si>
  <si>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</si>
  <si>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</si>
  <si>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</si>
  <si>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</si>
  <si>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</si>
  <si>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</si>
  <si>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</si>
  <si>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</si>
  <si>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</si>
  <si>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</si>
  <si>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</si>
  <si>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</si>
  <si>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</si>
  <si>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</si>
  <si>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</si>
  <si>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</si>
  <si>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</si>
  <si>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</si>
  <si>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</si>
  <si>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</si>
  <si>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</si>
  <si>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</si>
  <si>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</si>
  <si>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</si>
  <si>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</si>
  <si>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</si>
  <si>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</si>
  <si>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</si>
  <si>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</si>
  <si>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</si>
  <si>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</si>
  <si>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</si>
  <si>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</si>
  <si>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</si>
  <si>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</si>
  <si>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</si>
  <si>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</si>
  <si>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</si>
  <si>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</si>
  <si>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</si>
  <si>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</si>
  <si>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</si>
  <si>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</si>
  <si>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</si>
  <si>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</si>
  <si>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</si>
  <si>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</si>
  <si>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</si>
  <si>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</si>
  <si>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</si>
  <si>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</si>
  <si>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</si>
  <si>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</si>
  <si>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</si>
  <si>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</si>
  <si>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</si>
  <si>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</si>
  <si>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</si>
  <si>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</si>
  <si>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</si>
  <si>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</si>
  <si>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</si>
  <si>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</si>
  <si>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</si>
  <si>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</si>
  <si>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</si>
  <si>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</si>
  <si>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</si>
  <si>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</si>
  <si>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</si>
  <si>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</si>
  <si>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</si>
  <si>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</si>
  <si>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</si>
  <si>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</si>
  <si>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</si>
  <si>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</si>
  <si>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</si>
  <si>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</si>
  <si>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</si>
  <si>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</si>
  <si>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</si>
  <si>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</si>
  <si>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</si>
  <si>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</si>
  <si>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</si>
  <si>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</si>
  <si>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</si>
  <si>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</si>
  <si>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</si>
  <si>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</si>
  <si>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</si>
  <si>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</si>
  <si>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</si>
  <si>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</si>
  <si>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</si>
  <si>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</si>
  <si>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</si>
  <si>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</si>
  <si>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</si>
  <si>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</si>
  <si>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</si>
  <si>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</si>
  <si>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</si>
  <si>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</si>
  <si>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</si>
  <si>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</si>
  <si>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</si>
  <si>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</si>
  <si>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</si>
  <si>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</si>
  <si>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</si>
  <si>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</si>
  <si>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</si>
  <si>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</si>
  <si>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</si>
  <si>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</si>
  <si>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</si>
  <si>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</si>
  <si>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</si>
  <si>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</si>
  <si>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</si>
  <si>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</si>
  <si>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</si>
  <si>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</si>
  <si>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</si>
  <si>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</si>
  <si>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</si>
  <si>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</si>
  <si>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</si>
  <si>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</si>
  <si>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</si>
  <si>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</si>
  <si>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</si>
  <si>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</si>
  <si>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</si>
  <si>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</si>
  <si>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</si>
  <si>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</si>
  <si>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</si>
  <si>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</si>
  <si>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</si>
  <si>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</si>
  <si>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</si>
  <si>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</si>
  <si>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</si>
  <si>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</si>
  <si>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</si>
  <si>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</si>
  <si>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</si>
  <si>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</si>
  <si>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</si>
  <si>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</si>
  <si>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</si>
  <si>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</si>
  <si>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</si>
  <si>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</si>
  <si>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</si>
  <si>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</si>
  <si>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</si>
  <si>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</si>
  <si>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</si>
  <si>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</si>
  <si>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</si>
  <si>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</si>
  <si>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</si>
  <si>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</si>
  <si>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</si>
  <si>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</si>
  <si>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</si>
  <si>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</si>
  <si>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</si>
  <si>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</si>
  <si>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</si>
  <si>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</si>
  <si>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</si>
  <si>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</si>
  <si>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</si>
  <si>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</si>
  <si>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</si>
  <si>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</si>
  <si>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</si>
  <si>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</si>
  <si>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</si>
  <si>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</si>
  <si>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</si>
  <si>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</si>
  <si>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</si>
  <si>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</si>
  <si>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</si>
  <si>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</si>
  <si>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</si>
  <si>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</si>
  <si>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</si>
  <si>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</si>
  <si>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</si>
  <si>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</si>
  <si>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</si>
  <si>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</si>
  <si>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</si>
  <si>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</si>
  <si>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</si>
  <si>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</si>
  <si>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</si>
  <si>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</si>
  <si>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</si>
  <si>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</si>
  <si>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</si>
  <si>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</si>
  <si>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</si>
  <si>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</si>
  <si>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</si>
  <si>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</si>
  <si>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</si>
  <si>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</si>
  <si>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</si>
  <si>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</si>
  <si>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</si>
  <si>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</si>
  <si>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</si>
  <si>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</si>
  <si>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</si>
  <si>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</si>
  <si>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</si>
  <si>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</si>
  <si>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</si>
  <si>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</si>
  <si>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</si>
  <si>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</si>
  <si>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</si>
  <si>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</si>
  <si>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</si>
  <si>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</si>
  <si>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</si>
  <si>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</si>
  <si>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</si>
  <si>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</si>
  <si>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</si>
  <si>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</si>
  <si>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</si>
  <si>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</si>
  <si>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</si>
  <si>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</si>
  <si>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</si>
  <si>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</si>
  <si>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</si>
  <si>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</si>
  <si>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</si>
  <si>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</si>
  <si>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</si>
  <si>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</si>
  <si>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</si>
  <si>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</si>
  <si>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</si>
  <si>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</si>
  <si>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</si>
  <si>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</si>
  <si>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</si>
  <si>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</si>
  <si>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</si>
  <si>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</si>
  <si>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</si>
  <si>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</si>
  <si>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</si>
  <si>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</si>
  <si>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</si>
  <si>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</si>
  <si>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</si>
  <si>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</si>
  <si>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</si>
  <si>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</si>
  <si>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</si>
  <si>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</si>
  <si>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</si>
  <si>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</si>
  <si>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</si>
  <si>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</si>
  <si>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</si>
  <si>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</si>
  <si>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</si>
  <si>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</si>
  <si>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</si>
  <si>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</si>
  <si>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</si>
  <si>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</si>
  <si>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</si>
  <si>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</si>
  <si>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</si>
  <si>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</si>
  <si>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</si>
  <si>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</si>
  <si>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</si>
  <si>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</si>
  <si>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</si>
  <si>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</si>
  <si>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</si>
  <si>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</si>
  <si>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</si>
  <si>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</si>
  <si>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</si>
  <si>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</si>
  <si>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</si>
  <si>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</si>
  <si>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</si>
  <si>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</si>
  <si>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</si>
  <si>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</si>
  <si>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</si>
  <si>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</si>
  <si>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</si>
  <si>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</si>
  <si>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</si>
  <si>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</si>
  <si>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</si>
  <si>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</si>
  <si>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</si>
  <si>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</si>
  <si>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</si>
  <si>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</si>
  <si>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</si>
  <si>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</si>
  <si>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</si>
  <si>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</si>
  <si>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</si>
  <si>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</si>
  <si>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</si>
  <si>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</si>
  <si>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</si>
  <si>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</si>
  <si>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</si>
  <si>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</si>
  <si>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</si>
  <si>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</si>
  <si>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</si>
  <si>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</si>
  <si>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</si>
  <si>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</si>
  <si>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</si>
  <si>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</si>
  <si>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</si>
  <si>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</si>
  <si>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</si>
  <si>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</si>
  <si>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</si>
  <si>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</si>
  <si>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</si>
  <si>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</si>
  <si>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</si>
  <si>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</si>
  <si>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</si>
  <si>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</si>
  <si>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</si>
  <si>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</si>
  <si>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</si>
  <si>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</si>
  <si>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</si>
  <si>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</si>
  <si>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</si>
  <si>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</si>
  <si>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</si>
  <si>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</si>
  <si>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</si>
  <si>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</si>
  <si>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</si>
  <si>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</si>
  <si>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</si>
  <si>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</si>
  <si>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</si>
  <si>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</si>
  <si>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</si>
  <si>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</si>
  <si>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</si>
  <si>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</si>
  <si>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</si>
  <si>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</si>
  <si>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</si>
  <si>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</si>
  <si>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</si>
  <si>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</si>
  <si>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</si>
  <si>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</si>
  <si>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</si>
  <si>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</si>
  <si>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</si>
  <si>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</si>
  <si>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</si>
  <si>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</si>
  <si>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</si>
  <si>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</si>
  <si>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</si>
  <si>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</si>
  <si>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</si>
  <si>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</si>
  <si>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</si>
  <si>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</si>
  <si>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</si>
  <si>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</si>
  <si>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</si>
  <si>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</si>
  <si>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</si>
  <si>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</si>
  <si>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</si>
  <si>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</si>
  <si>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</si>
  <si>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</si>
  <si>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</si>
  <si>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</si>
  <si>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</si>
  <si>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</si>
  <si>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</si>
  <si>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</si>
  <si>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</si>
  <si>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</si>
  <si>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</si>
  <si>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</si>
  <si>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</si>
  <si>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</si>
  <si>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</si>
  <si>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</si>
  <si>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</si>
  <si>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</si>
  <si>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</si>
  <si>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</si>
  <si>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</si>
  <si>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</si>
  <si>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</si>
  <si>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</si>
  <si>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</si>
  <si>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</si>
  <si>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</si>
  <si>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</si>
  <si>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</si>
  <si>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</si>
  <si>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</si>
  <si>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</si>
  <si>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</si>
  <si>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</si>
  <si>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</si>
  <si>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</si>
  <si>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</si>
  <si>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</si>
  <si>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</si>
  <si>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</si>
  <si>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</si>
  <si>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</si>
  <si>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</si>
  <si>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</si>
  <si>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</si>
  <si>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</si>
  <si>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</si>
  <si>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</si>
  <si>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</si>
  <si>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</si>
  <si>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</si>
  <si>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</si>
  <si>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</si>
  <si>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</si>
  <si>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</si>
  <si>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</si>
  <si>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</si>
  <si>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</si>
  <si>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</si>
  <si>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</si>
  <si>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</si>
  <si>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</si>
  <si>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</si>
  <si>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</si>
  <si>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</si>
  <si>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</si>
  <si>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</si>
  <si>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</si>
  <si>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</si>
  <si>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</si>
  <si>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</si>
  <si>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</si>
  <si>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</si>
  <si>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</si>
  <si>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</si>
  <si>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</si>
  <si>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</si>
  <si>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</si>
  <si>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</si>
  <si>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</si>
  <si>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</si>
  <si>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</si>
  <si>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</si>
  <si>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</si>
  <si>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</si>
  <si>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</si>
  <si>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</si>
  <si>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</si>
  <si>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</si>
  <si>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</si>
  <si>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</si>
  <si>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</si>
  <si>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</si>
  <si>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</si>
  <si>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</si>
  <si>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</si>
  <si>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</si>
  <si>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</si>
  <si>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</si>
  <si>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</si>
  <si>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</si>
  <si>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</si>
  <si>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</si>
  <si>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</si>
  <si>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</si>
  <si>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</si>
  <si>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</si>
  <si>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</si>
  <si>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</si>
  <si>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</si>
  <si>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</si>
  <si>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</si>
  <si>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</si>
  <si>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</si>
  <si>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</si>
  <si>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</si>
  <si>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</si>
  <si>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</si>
  <si>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</si>
  <si>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</si>
  <si>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</si>
  <si>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</si>
  <si>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</si>
  <si>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</si>
  <si>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</si>
  <si>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</si>
  <si>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</si>
  <si>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</si>
  <si>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</si>
  <si>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</si>
  <si>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</si>
  <si>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</si>
  <si>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</si>
  <si>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</si>
  <si>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</si>
  <si>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</si>
  <si>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</si>
  <si>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</si>
  <si>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</si>
  <si>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</si>
  <si>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</si>
  <si>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</si>
  <si>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</si>
  <si>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</si>
  <si>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</si>
  <si>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</si>
  <si>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</si>
  <si>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</si>
  <si>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</si>
  <si>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</si>
  <si>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</si>
  <si>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</si>
  <si>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</si>
  <si>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</si>
  <si>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</si>
  <si>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</si>
  <si>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</si>
  <si>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</si>
  <si>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</si>
  <si>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</si>
  <si>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</si>
  <si>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</si>
  <si>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</si>
  <si>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</si>
  <si>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</si>
  <si>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</si>
  <si>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</si>
  <si>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</si>
  <si>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</si>
  <si>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</si>
  <si>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</si>
  <si>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</si>
  <si>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</si>
  <si>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</si>
  <si>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</si>
  <si>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</si>
  <si>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</si>
  <si>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</si>
  <si>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</si>
  <si>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</si>
  <si>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</si>
  <si>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</si>
  <si>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</si>
  <si>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</si>
  <si>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</si>
  <si>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</si>
  <si>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</si>
  <si>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</si>
  <si>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</si>
  <si>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</si>
  <si>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</si>
  <si>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</si>
  <si>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</si>
  <si>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</si>
  <si>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</si>
  <si>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</si>
  <si>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</si>
  <si>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</si>
  <si>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</si>
  <si>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</si>
  <si>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</si>
  <si>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</si>
  <si>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</si>
  <si>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</si>
  <si>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</si>
  <si>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</si>
  <si>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</si>
  <si>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</si>
  <si>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</si>
  <si>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</si>
  <si>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</si>
  <si>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</si>
  <si>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</si>
  <si>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</si>
  <si>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</si>
  <si>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</si>
  <si>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</si>
  <si>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</si>
  <si>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</si>
  <si>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</si>
  <si>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</si>
  <si>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</si>
  <si>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</si>
  <si>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</si>
  <si>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</si>
  <si>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</si>
  <si>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</si>
  <si>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</si>
  <si>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</si>
  <si>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</si>
  <si>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</si>
  <si>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</si>
  <si>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</si>
  <si>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</si>
  <si>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</si>
  <si>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</si>
  <si>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</si>
  <si>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</si>
  <si>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</si>
  <si>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</si>
  <si>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</si>
  <si>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</si>
  <si>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</si>
  <si>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</si>
  <si>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</si>
  <si>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</si>
  <si>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</si>
  <si>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</si>
  <si>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</si>
  <si>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</si>
  <si>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</si>
  <si>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</si>
  <si>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</si>
  <si>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</si>
  <si>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</si>
  <si>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</si>
  <si>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</si>
  <si>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</si>
  <si>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</si>
  <si>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</si>
  <si>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</si>
  <si>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</si>
  <si>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</si>
  <si>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</si>
  <si>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</si>
  <si>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</si>
  <si>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</si>
  <si>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</si>
  <si>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</si>
  <si>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</si>
  <si>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</si>
  <si>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</si>
  <si>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</si>
  <si>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</si>
  <si>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</si>
  <si>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</si>
  <si>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</si>
  <si>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</si>
  <si>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</si>
  <si>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</si>
  <si>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</si>
  <si>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</si>
  <si>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</si>
  <si>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</si>
  <si>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</si>
  <si>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</si>
  <si>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</si>
  <si>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</si>
  <si>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</si>
  <si>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</si>
  <si>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</si>
  <si>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</si>
  <si>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</si>
  <si>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</si>
  <si>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</si>
  <si>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</si>
  <si>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</si>
  <si>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</si>
  <si>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</si>
  <si>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</si>
  <si>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</si>
  <si>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</si>
  <si>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</si>
  <si>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</si>
  <si>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</si>
  <si>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</si>
  <si>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</si>
  <si>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</si>
  <si>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</si>
  <si>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</si>
  <si>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</si>
  <si>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</si>
  <si>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</si>
  <si>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</si>
  <si>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</si>
  <si>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</si>
  <si>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</si>
  <si>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</si>
  <si>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</si>
  <si>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</si>
  <si>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</si>
  <si>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</si>
  <si>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</si>
  <si>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</si>
  <si>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</si>
  <si>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</si>
  <si>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</si>
  <si>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</si>
  <si>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</si>
  <si>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</si>
  <si>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</si>
  <si>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</si>
  <si>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</si>
  <si>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</si>
  <si>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</si>
  <si>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</si>
  <si>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</si>
  <si>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</si>
  <si>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</si>
  <si>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</si>
  <si>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</si>
  <si>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</si>
  <si>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</si>
  <si>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</si>
  <si>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</si>
  <si>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</si>
  <si>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</si>
  <si>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</si>
  <si>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</si>
  <si>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</si>
  <si>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</si>
  <si>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</si>
  <si>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</si>
  <si>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</si>
  <si>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</si>
  <si>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</si>
  <si>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</si>
  <si>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</si>
  <si>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</si>
  <si>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</si>
  <si>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</si>
  <si>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</si>
  <si>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</si>
  <si>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</si>
  <si>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</si>
  <si>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</si>
  <si>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</si>
  <si>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</si>
  <si>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</si>
  <si>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</si>
  <si>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</si>
  <si>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</si>
  <si>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</si>
  <si>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</si>
  <si>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</si>
  <si>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</si>
  <si>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</si>
  <si>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</si>
  <si>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</si>
  <si>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</si>
  <si>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</si>
  <si>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</si>
  <si>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</si>
  <si>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</si>
  <si>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</si>
  <si>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</si>
  <si>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</si>
  <si>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</si>
  <si>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</si>
  <si>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</si>
  <si>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</si>
  <si>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</si>
  <si>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</si>
  <si>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</si>
  <si>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</si>
  <si>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</si>
  <si>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</si>
  <si>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</si>
  <si>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</si>
  <si>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</si>
  <si>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</si>
  <si>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</si>
  <si>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</si>
  <si>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</si>
  <si>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</si>
  <si>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</si>
  <si>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</si>
  <si>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</si>
  <si>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</si>
  <si>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</si>
  <si>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</si>
  <si>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</si>
  <si>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</si>
  <si>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</si>
  <si>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</si>
  <si>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</si>
  <si>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</si>
  <si>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</si>
  <si>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</si>
  <si>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</si>
  <si>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</si>
  <si>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</si>
  <si>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</si>
  <si>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</si>
  <si>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</si>
  <si>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</si>
  <si>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</si>
  <si>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</si>
  <si>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</si>
  <si>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</si>
  <si>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</si>
  <si>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</si>
  <si>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</si>
  <si>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</si>
  <si>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</si>
  <si>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</si>
  <si>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</si>
  <si>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</si>
  <si>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</si>
  <si>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</si>
  <si>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</si>
  <si>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</si>
  <si>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</si>
  <si>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</si>
  <si>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</si>
  <si>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</si>
  <si>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</si>
  <si>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</si>
  <si>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</si>
  <si>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</si>
  <si>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</si>
  <si>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</si>
  <si>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</si>
  <si>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</si>
  <si>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</si>
  <si>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</si>
  <si>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</si>
  <si>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</si>
  <si>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</si>
  <si>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</si>
  <si>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</si>
  <si>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</si>
  <si>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</si>
  <si>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</si>
  <si>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</si>
  <si>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</si>
  <si>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</si>
  <si>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</si>
  <si>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</si>
  <si>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</si>
  <si>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</si>
  <si>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</si>
  <si>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</si>
  <si>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</si>
  <si>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</si>
  <si>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</si>
  <si>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</si>
  <si>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</si>
  <si>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</si>
  <si>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</si>
  <si>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</si>
  <si>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</si>
  <si>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</si>
  <si>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</si>
  <si>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</si>
  <si>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</si>
  <si>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</si>
  <si>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</si>
  <si>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</si>
  <si>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</si>
  <si>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</si>
  <si>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</si>
  <si>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</si>
  <si>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</si>
  <si>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</si>
  <si>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</si>
  <si>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</si>
  <si>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</si>
  <si>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</si>
  <si>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</si>
  <si>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</si>
  <si>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</si>
  <si>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</si>
  <si>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</si>
  <si>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</si>
  <si>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</si>
  <si>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</si>
  <si>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</si>
  <si>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</si>
  <si>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</si>
  <si>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</si>
  <si>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</si>
  <si>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</si>
  <si>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</si>
  <si>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</si>
  <si>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</si>
  <si>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</si>
  <si>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</si>
  <si>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</si>
  <si>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</si>
  <si>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</si>
  <si>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</si>
  <si>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</si>
  <si>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</si>
  <si>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</si>
  <si>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</si>
  <si>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</si>
  <si>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</si>
  <si>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</si>
  <si>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</si>
  <si>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</si>
  <si>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</si>
  <si>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</si>
  <si>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</si>
  <si>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</si>
  <si>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</si>
  <si>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</si>
  <si>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</si>
  <si>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</si>
  <si>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</si>
  <si>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</si>
  <si>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</si>
  <si>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</si>
  <si>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</si>
  <si>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</si>
  <si>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</si>
  <si>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</si>
  <si>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</si>
  <si>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</si>
  <si>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</si>
  <si>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</si>
  <si>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</si>
  <si>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</si>
  <si>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</si>
  <si>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</si>
  <si>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</si>
  <si>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</si>
  <si>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</si>
  <si>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</si>
  <si>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</si>
  <si>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</si>
  <si>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</si>
  <si>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</si>
  <si>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</si>
  <si>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</si>
  <si>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</si>
  <si>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</si>
  <si>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</si>
  <si>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</si>
  <si>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</si>
  <si>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</si>
  <si>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</si>
  <si>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</si>
  <si>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</si>
  <si>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</si>
  <si>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</si>
  <si>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</si>
  <si>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</si>
  <si>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</si>
  <si>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</si>
  <si>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</si>
  <si>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</si>
  <si>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</si>
  <si>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</si>
  <si>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</si>
  <si>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</si>
  <si>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</si>
  <si>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</si>
  <si>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</si>
  <si>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</si>
  <si>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</si>
  <si>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</si>
  <si>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</si>
  <si>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</si>
  <si>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</si>
  <si>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</si>
  <si>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</si>
  <si>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</si>
  <si>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</si>
  <si>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</si>
  <si>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</si>
  <si>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</si>
  <si>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</si>
  <si>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</si>
  <si>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</si>
  <si>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</si>
  <si>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</si>
  <si>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</si>
  <si>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</si>
  <si>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</si>
  <si>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</si>
  <si>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</si>
  <si>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</si>
  <si>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</si>
  <si>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</si>
  <si>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</si>
  <si>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</si>
  <si>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</si>
  <si>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</si>
  <si>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</si>
  <si>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</si>
  <si>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</si>
  <si>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</si>
  <si>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</si>
  <si>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</si>
  <si>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</si>
  <si>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</si>
  <si>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</si>
  <si>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</si>
  <si>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</si>
  <si>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</si>
  <si>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</si>
  <si>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</si>
  <si>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</si>
  <si>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</si>
  <si>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</si>
  <si>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</si>
  <si>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</si>
  <si>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</si>
  <si>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</si>
  <si>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</si>
  <si>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</si>
  <si>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</si>
  <si>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</si>
  <si>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</si>
  <si>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</si>
  <si>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</si>
  <si>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</si>
  <si>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</si>
  <si>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</si>
  <si>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</si>
  <si>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</si>
  <si>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</si>
  <si>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</si>
  <si>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</si>
  <si>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</si>
  <si>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</si>
  <si>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</si>
  <si>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</si>
  <si>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</si>
  <si>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</si>
  <si>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</si>
  <si>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</si>
  <si>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</si>
  <si>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</si>
  <si>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</si>
  <si>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</si>
  <si>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</si>
  <si>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</si>
  <si>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</si>
  <si>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</si>
  <si>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</si>
  <si>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</si>
  <si>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</si>
  <si>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</si>
  <si>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</si>
  <si>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</si>
  <si>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</si>
  <si>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</si>
  <si>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</si>
  <si>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</si>
  <si>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</si>
  <si>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</si>
  <si>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</si>
  <si>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</si>
  <si>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</si>
  <si>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</si>
  <si>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</si>
  <si>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</si>
  <si>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</si>
  <si>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</si>
  <si>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</si>
  <si>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</si>
  <si>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</si>
  <si>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</si>
  <si>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</si>
  <si>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</si>
  <si>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</si>
  <si>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</si>
  <si>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</si>
  <si>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</si>
  <si>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</si>
  <si>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</si>
  <si>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</si>
  <si>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</si>
  <si>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</si>
  <si>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</si>
  <si>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</si>
  <si>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</si>
  <si>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</si>
  <si>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</si>
  <si>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</si>
  <si>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</si>
  <si>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</si>
  <si>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</si>
  <si>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</si>
  <si>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</si>
  <si>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</si>
  <si>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</si>
  <si>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</si>
  <si>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</si>
  <si>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</si>
  <si>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</si>
  <si>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</si>
  <si>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</si>
  <si>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</si>
  <si>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</si>
  <si>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</si>
  <si>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</si>
  <si>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</si>
  <si>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</si>
  <si>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</si>
  <si>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</si>
  <si>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</si>
  <si>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</si>
  <si>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</si>
  <si>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</si>
  <si>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</si>
  <si>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</si>
  <si>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</si>
  <si>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</si>
  <si>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</si>
  <si>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</si>
  <si>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</si>
  <si>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</si>
  <si>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</si>
  <si>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</si>
  <si>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</si>
  <si>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</si>
  <si>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</si>
  <si>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</si>
  <si>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</si>
  <si>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</si>
  <si>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</si>
  <si>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</si>
  <si>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</si>
  <si>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</si>
  <si>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</si>
  <si>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</si>
  <si>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</si>
  <si>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</si>
  <si>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</si>
  <si>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</si>
  <si>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</si>
  <si>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</si>
  <si>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</si>
  <si>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</si>
  <si>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</si>
  <si>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</si>
  <si>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</si>
  <si>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</si>
  <si>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</si>
  <si>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</si>
  <si>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</si>
  <si>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</si>
  <si>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</si>
  <si>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</si>
  <si>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</si>
  <si>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</si>
  <si>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</si>
  <si>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</si>
  <si>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</si>
  <si>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</si>
  <si>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</si>
  <si>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</si>
  <si>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</si>
  <si>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</si>
  <si>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</si>
  <si>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</si>
  <si>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</si>
  <si>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</si>
  <si>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</si>
  <si>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</si>
  <si>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</si>
  <si>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</si>
  <si>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</si>
  <si>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</si>
  <si>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</si>
  <si>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</si>
  <si>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</si>
  <si>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</si>
  <si>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</si>
  <si>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</si>
  <si>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</si>
  <si>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</si>
  <si>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</si>
  <si>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</si>
  <si>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</si>
  <si>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</si>
  <si>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</si>
  <si>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</si>
  <si>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</si>
  <si>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</si>
  <si>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</si>
  <si>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</si>
  <si>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</si>
  <si>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</si>
  <si>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</si>
  <si>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</si>
  <si>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</si>
  <si>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</si>
  <si>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</si>
  <si>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</si>
  <si>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</si>
  <si>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</si>
  <si>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</si>
  <si>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</si>
  <si>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</si>
  <si>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</si>
  <si>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</si>
  <si>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</si>
  <si>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</si>
  <si>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</si>
  <si>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</si>
  <si>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</si>
  <si>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</si>
  <si>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</si>
  <si>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</si>
  <si>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</si>
  <si>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</si>
  <si>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</si>
  <si>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</si>
  <si>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</si>
  <si>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</si>
  <si>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</si>
  <si>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</si>
  <si>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</si>
  <si>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</si>
  <si>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</si>
  <si>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</si>
  <si>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</si>
  <si>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</si>
  <si>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</si>
  <si>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</si>
  <si>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</si>
  <si>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</si>
  <si>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</si>
  <si>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</si>
  <si>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</si>
  <si>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</si>
  <si>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</si>
  <si>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</si>
  <si>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</si>
  <si>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</si>
  <si>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</si>
  <si>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</si>
  <si>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</si>
  <si>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</si>
  <si>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</si>
  <si>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</si>
  <si>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</si>
  <si>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</si>
  <si>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</si>
  <si>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</si>
  <si>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</si>
  <si>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</si>
  <si>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</si>
  <si>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</si>
  <si>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</si>
  <si>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</si>
  <si>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</si>
  <si>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</si>
  <si>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</si>
  <si>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</si>
  <si>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</si>
  <si>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</si>
  <si>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</si>
  <si>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</si>
  <si>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</si>
  <si>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</si>
  <si>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</si>
  <si>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</si>
  <si>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</si>
  <si>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</si>
  <si>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</si>
  <si>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</si>
  <si>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</si>
  <si>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</si>
  <si>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</si>
  <si>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</si>
  <si>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</si>
  <si>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</si>
  <si>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</si>
  <si>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</si>
  <si>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</si>
  <si>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</si>
  <si>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</si>
  <si>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</si>
  <si>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</si>
  <si>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</si>
  <si>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</si>
  <si>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</si>
  <si>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</si>
  <si>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</si>
  <si>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</si>
  <si>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</si>
  <si>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</si>
  <si>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</si>
  <si>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</si>
  <si>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</si>
  <si>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</si>
  <si>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</si>
  <si>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</si>
  <si>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</si>
  <si>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</si>
  <si>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</si>
  <si>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</si>
  <si>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</si>
  <si>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</si>
  <si>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</si>
  <si>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</si>
  <si>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</si>
  <si>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</si>
  <si>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</si>
  <si>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</si>
  <si>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</si>
  <si>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</si>
  <si>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</si>
  <si>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</si>
  <si>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</si>
  <si>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</si>
  <si>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</si>
  <si>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</si>
  <si>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</si>
  <si>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</si>
  <si>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</si>
  <si>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</si>
  <si>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</si>
  <si>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</si>
  <si>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</si>
  <si>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</si>
  <si>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</si>
  <si>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</si>
  <si>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</si>
  <si>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</si>
  <si>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</si>
  <si>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</si>
  <si>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</si>
  <si>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</si>
  <si>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</si>
  <si>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</si>
  <si>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</si>
  <si>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</si>
  <si>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</si>
  <si>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</si>
  <si>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</si>
  <si>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</si>
  <si>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</si>
  <si>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</si>
  <si>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</si>
  <si>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</si>
  <si>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</si>
  <si>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</si>
  <si>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</si>
  <si>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</si>
  <si>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</si>
  <si>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</si>
  <si>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</si>
  <si>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</si>
  <si>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</si>
  <si>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</si>
  <si>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</si>
  <si>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</si>
  <si>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</si>
  <si>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</si>
  <si>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</si>
  <si>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</si>
  <si>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</si>
  <si>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</si>
  <si>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</si>
  <si>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</si>
  <si>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</si>
  <si>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</si>
  <si>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</si>
  <si>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</si>
  <si>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</si>
  <si>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</si>
  <si>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</si>
  <si>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</si>
  <si>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</si>
  <si>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</si>
  <si>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</si>
  <si>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</si>
  <si>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</si>
  <si>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</si>
  <si>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</si>
  <si>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</si>
  <si>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</si>
  <si>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</si>
  <si>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</si>
  <si>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</si>
  <si>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</si>
  <si>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</si>
  <si>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</si>
  <si>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</si>
  <si>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</si>
  <si>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</si>
  <si>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</si>
  <si>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</si>
  <si>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</si>
  <si>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</si>
  <si>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</si>
  <si>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</si>
  <si>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</si>
  <si>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</si>
  <si>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</si>
  <si>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</si>
  <si>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</si>
  <si>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</si>
  <si>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</si>
  <si>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</si>
  <si>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</si>
  <si>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</si>
  <si>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</si>
  <si>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</si>
  <si>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</si>
  <si>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</si>
  <si>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</si>
  <si>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</si>
  <si>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</si>
  <si>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</si>
  <si>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</si>
  <si>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</si>
  <si>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</si>
  <si>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</si>
  <si>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</si>
  <si>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</si>
  <si>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</si>
  <si>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</si>
  <si>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</si>
  <si>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</si>
  <si>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</si>
  <si>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</si>
  <si>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</si>
  <si>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</si>
  <si>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</si>
  <si>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</si>
  <si>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</si>
  <si>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</si>
  <si>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</si>
  <si>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</si>
  <si>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</si>
  <si>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</si>
  <si>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</si>
  <si>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</si>
  <si>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</si>
  <si>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</si>
  <si>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</si>
  <si>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</si>
  <si>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</si>
  <si>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</si>
  <si>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</si>
  <si>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</si>
  <si>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</si>
  <si>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</si>
  <si>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</si>
  <si>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</si>
  <si>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</si>
  <si>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</si>
  <si>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</si>
  <si>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</si>
  <si>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</si>
  <si>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</si>
  <si>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</si>
  <si>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</si>
  <si>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</si>
  <si>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</si>
  <si>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</si>
  <si>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</si>
  <si>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</si>
  <si>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</si>
  <si>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</si>
  <si>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</si>
  <si>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</si>
  <si>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</si>
  <si>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</si>
  <si>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</si>
  <si>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</si>
  <si>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</si>
  <si>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</si>
  <si>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</si>
  <si>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</si>
  <si>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</si>
  <si>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</si>
  <si>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</si>
  <si>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</si>
  <si>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</si>
  <si>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</si>
  <si>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</si>
  <si>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</si>
  <si>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</si>
  <si>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</si>
  <si>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</si>
  <si>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</si>
  <si>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</si>
  <si>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</si>
  <si>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</si>
  <si>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</si>
  <si>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</si>
  <si>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</si>
  <si>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</si>
  <si>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</si>
  <si>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</si>
  <si>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</si>
  <si>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</si>
  <si>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</si>
  <si>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</si>
  <si>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</si>
  <si>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</si>
  <si>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</si>
  <si>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</si>
  <si>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</si>
  <si>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</si>
  <si>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</si>
  <si>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</si>
  <si>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</si>
  <si>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</si>
  <si>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</si>
  <si>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</si>
  <si>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</si>
  <si>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</si>
  <si>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</si>
  <si>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</si>
  <si>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</si>
  <si>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</si>
  <si>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</si>
  <si>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</si>
  <si>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</si>
  <si>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</si>
  <si>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</si>
  <si>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</si>
  <si>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</si>
  <si>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</si>
  <si>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</si>
  <si>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</si>
  <si>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</si>
  <si>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</si>
  <si>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</si>
  <si>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</si>
  <si>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</si>
  <si>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</si>
  <si>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</si>
  <si>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</si>
  <si>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</si>
  <si>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</si>
  <si>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</si>
  <si>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</si>
  <si>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</si>
  <si>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</si>
  <si>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</si>
  <si>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</si>
  <si>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</si>
  <si>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</si>
  <si>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</si>
  <si>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</si>
  <si>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</si>
  <si>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</si>
  <si>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</si>
  <si>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</si>
  <si>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</si>
  <si>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</si>
  <si>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</si>
  <si>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</si>
  <si>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</si>
  <si>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</si>
  <si>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</si>
  <si>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</si>
  <si>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</si>
  <si>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</si>
  <si>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</si>
  <si>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</si>
  <si>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</si>
  <si>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</si>
  <si>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</si>
  <si>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</si>
  <si>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</si>
  <si>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</si>
  <si>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</si>
  <si>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</si>
  <si>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</si>
  <si>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</si>
  <si>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</si>
  <si>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</si>
  <si>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</si>
  <si>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</si>
  <si>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</si>
  <si>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</si>
  <si>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</si>
  <si>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</si>
  <si>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</si>
  <si>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</si>
  <si>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</si>
  <si>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</si>
  <si>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</si>
  <si>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</si>
  <si>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</si>
  <si>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</si>
  <si>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</si>
  <si>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</si>
  <si>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</si>
  <si>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</si>
  <si>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</si>
  <si>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</si>
  <si>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</si>
  <si>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</si>
  <si>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</si>
  <si>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</si>
  <si>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</si>
  <si>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</si>
  <si>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</si>
  <si>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</si>
  <si>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</si>
  <si>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</si>
  <si>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</si>
  <si>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</si>
  <si>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</si>
  <si>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</si>
  <si>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</si>
  <si>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</si>
  <si>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</si>
  <si>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</si>
  <si>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</si>
  <si>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</si>
  <si>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</si>
  <si>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</si>
  <si>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</si>
  <si>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</si>
  <si>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</si>
  <si>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</si>
  <si>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</si>
  <si>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</si>
  <si>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</si>
  <si>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</si>
  <si>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</si>
  <si>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</si>
  <si>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</si>
  <si>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</si>
  <si>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</si>
  <si>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</si>
  <si>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</si>
  <si>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</si>
  <si>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</si>
  <si>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</si>
  <si>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</si>
  <si>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</si>
  <si>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</si>
  <si>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</si>
  <si>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</si>
  <si>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</si>
  <si>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</si>
  <si>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</si>
  <si>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</si>
  <si>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</si>
  <si>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</si>
  <si>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</si>
  <si>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</si>
  <si>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</si>
  <si>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</si>
  <si>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</si>
  <si>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</si>
  <si>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</si>
  <si>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</si>
  <si>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</si>
  <si>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</si>
  <si>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</si>
  <si>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</si>
  <si>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</si>
  <si>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</si>
  <si>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</si>
  <si>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</si>
  <si>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</si>
  <si>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</si>
  <si>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</si>
  <si>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</si>
  <si>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</si>
  <si>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</si>
  <si>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</si>
  <si>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</si>
  <si>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</si>
  <si>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</si>
  <si>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</si>
  <si>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</si>
  <si>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</si>
  <si>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</si>
  <si>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</si>
  <si>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</si>
  <si>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</si>
  <si>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</si>
  <si>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</si>
  <si>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</si>
  <si>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</si>
  <si>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</si>
  <si>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</si>
  <si>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</si>
  <si>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</si>
  <si>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</si>
  <si>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</si>
  <si>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</si>
  <si>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</si>
  <si>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</si>
  <si>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</si>
  <si>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</si>
  <si>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</si>
  <si>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</si>
  <si>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</si>
  <si>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</si>
  <si>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</si>
  <si>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</si>
  <si>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</si>
  <si>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</si>
  <si>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</si>
  <si>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</si>
  <si>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</si>
  <si>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</si>
  <si>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</si>
  <si>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</si>
  <si>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</si>
  <si>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</si>
  <si>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</si>
  <si>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</si>
  <si>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</si>
  <si>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</si>
  <si>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</si>
  <si>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</si>
  <si>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</si>
  <si>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</si>
  <si>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</si>
  <si>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</si>
  <si>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</si>
  <si>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</si>
  <si>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</si>
  <si>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</si>
  <si>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</si>
  <si>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</si>
  <si>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</si>
  <si>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</si>
  <si>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</si>
  <si>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</si>
  <si>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</si>
  <si>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</si>
  <si>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</si>
  <si>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</si>
  <si>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</si>
  <si>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</si>
  <si>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</si>
  <si>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</si>
  <si>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</si>
  <si>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</si>
  <si>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</si>
  <si>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</si>
  <si>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</si>
  <si>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</si>
  <si>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</si>
  <si>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</si>
  <si>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</si>
  <si>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</si>
  <si>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</si>
  <si>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</si>
  <si>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</si>
  <si>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</si>
  <si>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</si>
  <si>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</si>
  <si>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</si>
  <si>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</si>
  <si>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</si>
  <si>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</si>
  <si>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</si>
  <si>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</si>
  <si>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</si>
  <si>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</si>
  <si>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</si>
  <si>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</si>
  <si>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</si>
  <si>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</si>
  <si>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</si>
  <si>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</si>
  <si>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</si>
  <si>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</si>
  <si>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</si>
  <si>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</si>
  <si>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</si>
  <si>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</si>
  <si>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</si>
  <si>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</si>
  <si>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</si>
  <si>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</si>
  <si>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</si>
  <si>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</si>
  <si>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</si>
  <si>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</si>
  <si>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</si>
  <si>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</si>
  <si>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</si>
  <si>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</si>
  <si>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</si>
  <si>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</si>
  <si>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</si>
  <si>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</si>
  <si>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</si>
  <si>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</si>
  <si>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</si>
  <si>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</si>
  <si>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</si>
  <si>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</si>
  <si>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</si>
  <si>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</si>
  <si>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</si>
  <si>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</si>
  <si>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</si>
  <si>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</si>
  <si>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</si>
  <si>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</si>
  <si>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</si>
  <si>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</si>
  <si>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</si>
  <si>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</si>
  <si>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</si>
  <si>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</si>
  <si>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</si>
  <si>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</si>
  <si>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</si>
  <si>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</si>
  <si>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</si>
  <si>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</si>
  <si>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</si>
  <si>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</si>
  <si>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</si>
  <si>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</si>
  <si>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</si>
  <si>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</si>
  <si>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</si>
  <si>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</si>
  <si>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</si>
  <si>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</si>
  <si>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</si>
  <si>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</si>
  <si>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</si>
  <si>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</si>
  <si>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</si>
  <si>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</si>
  <si>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</si>
  <si>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</si>
  <si>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</si>
  <si>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</si>
  <si>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</si>
  <si>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</si>
  <si>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</si>
  <si>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</si>
  <si>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</si>
  <si>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</si>
  <si>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</si>
  <si>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</si>
  <si>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</si>
  <si>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</si>
  <si>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</si>
  <si>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</si>
  <si>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</si>
  <si>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</si>
  <si>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</si>
  <si>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</si>
  <si>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</si>
  <si>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</si>
  <si>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</si>
  <si>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</si>
  <si>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</si>
  <si>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</si>
  <si>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</si>
  <si>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</si>
  <si>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</si>
  <si>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</si>
  <si>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</si>
  <si>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</si>
  <si>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</si>
  <si>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</si>
  <si>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</si>
  <si>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</si>
  <si>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</si>
  <si>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</si>
  <si>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</si>
  <si>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</si>
  <si>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</si>
  <si>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</si>
  <si>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</si>
  <si>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</si>
  <si>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</si>
  <si>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</si>
  <si>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</si>
  <si>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</si>
  <si>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</si>
  <si>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</si>
  <si>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</si>
  <si>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</si>
  <si>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</si>
  <si>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</si>
  <si>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</si>
  <si>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</si>
  <si>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</si>
  <si>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</si>
  <si>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</si>
  <si>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</si>
  <si>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</si>
  <si>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</si>
  <si>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</si>
  <si>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</si>
  <si>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</si>
  <si>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</si>
  <si>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</si>
  <si>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</si>
  <si>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</si>
  <si>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</si>
  <si>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</si>
  <si>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</si>
  <si>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</si>
  <si>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</si>
  <si>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</si>
  <si>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</si>
  <si>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</si>
  <si>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</si>
  <si>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</si>
  <si>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</si>
  <si>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</si>
  <si>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</si>
  <si>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</si>
  <si>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</si>
  <si>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</si>
  <si>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</si>
  <si>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</si>
  <si>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</si>
  <si>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</si>
  <si>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</si>
  <si>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</si>
  <si>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</si>
  <si>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</si>
  <si>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</si>
  <si>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</si>
  <si>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</si>
  <si>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</si>
  <si>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</si>
  <si>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</si>
  <si>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</si>
  <si>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</si>
  <si>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</si>
  <si>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</si>
  <si>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</si>
  <si>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</si>
  <si>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</si>
  <si>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</si>
  <si>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</si>
  <si>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</si>
  <si>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</si>
  <si>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</si>
  <si>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</si>
  <si>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</si>
  <si>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</si>
  <si>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</si>
  <si>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</si>
  <si>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</si>
  <si>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</si>
  <si>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</si>
  <si>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</si>
  <si>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</si>
  <si>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</si>
  <si>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</si>
  <si>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</si>
  <si>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</si>
  <si>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</si>
  <si>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</si>
  <si>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</si>
  <si>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</si>
  <si>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</si>
  <si>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</si>
  <si>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</si>
  <si>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</si>
  <si>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</si>
  <si>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</si>
  <si>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</si>
  <si>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</si>
  <si>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</si>
  <si>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</si>
  <si>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</si>
  <si>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</si>
  <si>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</si>
  <si>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</si>
  <si>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</si>
  <si>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</si>
  <si>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</si>
  <si>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</si>
  <si>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</si>
  <si>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</si>
  <si>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</si>
  <si>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</si>
  <si>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</si>
  <si>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</si>
  <si>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</si>
  <si>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</si>
  <si>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</si>
  <si>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</si>
  <si>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</si>
  <si>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</si>
  <si>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</si>
  <si>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</si>
  <si>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</si>
  <si>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</si>
  <si>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</si>
  <si>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</si>
  <si>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</si>
  <si>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</si>
  <si>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</si>
  <si>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</si>
  <si>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</si>
  <si>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</si>
  <si>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</si>
  <si>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</si>
  <si>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</si>
  <si>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</si>
  <si>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</si>
  <si>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</si>
  <si>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</si>
  <si>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</si>
  <si>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</si>
  <si>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</si>
  <si>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</si>
  <si>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</si>
  <si>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</si>
  <si>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</si>
  <si>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</si>
  <si>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</si>
  <si>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</si>
  <si>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</si>
  <si>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</si>
  <si>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</si>
  <si>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</si>
  <si>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</si>
  <si>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</si>
  <si>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</si>
  <si>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</si>
  <si>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</si>
  <si>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</si>
  <si>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</si>
  <si>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</si>
  <si>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</si>
  <si>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</si>
  <si>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</si>
  <si>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</si>
  <si>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</si>
  <si>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</si>
  <si>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</si>
  <si>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</si>
  <si>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</si>
  <si>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</si>
  <si>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</si>
  <si>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</si>
  <si>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</si>
  <si>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</si>
  <si>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</si>
  <si>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</si>
  <si>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</si>
  <si>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</si>
  <si>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</si>
  <si>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</si>
  <si>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</si>
  <si>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</si>
  <si>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</si>
  <si>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</si>
  <si>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</si>
  <si>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</si>
  <si>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</si>
  <si>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</si>
  <si>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</si>
  <si>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</si>
  <si>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</si>
  <si>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</si>
  <si>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</si>
  <si>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</si>
  <si>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</si>
  <si>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</si>
  <si>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</si>
  <si>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</si>
  <si>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</si>
  <si>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</si>
  <si>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</si>
  <si>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</si>
  <si>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</si>
  <si>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</si>
  <si>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</si>
  <si>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</si>
  <si>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</si>
  <si>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</si>
  <si>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</si>
  <si>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</si>
  <si>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</si>
  <si>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</si>
  <si>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</si>
  <si>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</si>
  <si>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</si>
  <si>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</si>
  <si>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</si>
  <si>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</si>
  <si>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</si>
  <si>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</si>
  <si>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</si>
  <si>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</si>
  <si>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</si>
  <si>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</si>
  <si>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</si>
  <si>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</si>
  <si>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</si>
  <si>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</si>
  <si>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</si>
  <si>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</si>
  <si>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</si>
  <si>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</si>
  <si>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</si>
  <si>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</si>
  <si>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</si>
  <si>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</si>
  <si>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</si>
  <si>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</si>
  <si>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</si>
  <si>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</si>
  <si>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</si>
  <si>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</si>
  <si>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</si>
  <si>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</si>
  <si>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</si>
  <si>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</si>
  <si>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</si>
  <si>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</si>
  <si>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</si>
  <si>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</si>
  <si>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</si>
  <si>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</si>
  <si>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</si>
  <si>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</si>
  <si>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</si>
  <si>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</si>
  <si>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</si>
  <si>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</si>
  <si>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</si>
  <si>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</si>
  <si>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</si>
  <si>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</si>
  <si>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</si>
  <si>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</si>
  <si>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</si>
  <si>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</si>
  <si>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</si>
  <si>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</si>
  <si>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</si>
  <si>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</si>
  <si>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</si>
  <si>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</si>
  <si>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</si>
  <si>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</si>
  <si>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</si>
  <si>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</si>
  <si>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</si>
  <si>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</si>
  <si>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</si>
  <si>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</si>
  <si>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</si>
  <si>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</si>
  <si>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</si>
  <si>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</si>
  <si>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</si>
  <si>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</si>
  <si>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</si>
  <si>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</si>
  <si>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</si>
  <si>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</si>
  <si>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</si>
  <si>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</si>
  <si>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</si>
  <si>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</si>
  <si>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</si>
  <si>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</si>
  <si>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</si>
  <si>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</si>
  <si>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</si>
  <si>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</si>
  <si>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</si>
  <si>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</si>
  <si>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</si>
  <si>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</si>
  <si>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</si>
  <si>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</si>
  <si>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</si>
  <si>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</si>
  <si>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</si>
  <si>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</si>
  <si>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</si>
  <si>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</si>
  <si>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</si>
  <si>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</si>
  <si>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</si>
  <si>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</si>
  <si>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</si>
  <si>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</si>
  <si>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</si>
  <si>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</si>
  <si>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</si>
  <si>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</si>
  <si>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</si>
  <si>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</si>
  <si>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</si>
  <si>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</si>
  <si>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</si>
  <si>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</si>
  <si>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</si>
  <si>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</si>
  <si>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</si>
  <si>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</si>
  <si>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</si>
  <si>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</si>
  <si>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</si>
  <si>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</si>
  <si>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</si>
  <si>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</si>
  <si>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</si>
  <si>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</si>
  <si>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</si>
  <si>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</si>
  <si>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</si>
  <si>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</si>
  <si>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</si>
  <si>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</si>
  <si>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</si>
  <si>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</si>
  <si>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</si>
  <si>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</si>
  <si>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</si>
  <si>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</si>
  <si>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</si>
  <si>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</si>
  <si>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</si>
  <si>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</si>
  <si>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</si>
  <si>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</si>
  <si>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</si>
  <si>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</si>
  <si>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</si>
  <si>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</si>
  <si>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</si>
  <si>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</si>
  <si>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</si>
  <si>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</si>
  <si>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</si>
  <si>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</si>
  <si>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</si>
  <si>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</si>
  <si>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</si>
  <si>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</si>
  <si>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</si>
  <si>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</si>
  <si>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</si>
  <si>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</si>
  <si>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</si>
  <si>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</si>
  <si>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</si>
  <si>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</si>
  <si>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</si>
  <si>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</si>
  <si>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</si>
  <si>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</si>
  <si>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</si>
  <si>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</si>
  <si>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</si>
  <si>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</si>
  <si>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</si>
  <si>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</si>
  <si>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</si>
  <si>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</si>
  <si>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</si>
  <si>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</si>
  <si>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</si>
  <si>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</si>
  <si>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</si>
  <si>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</si>
  <si>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</si>
  <si>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</si>
  <si>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</si>
  <si>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</si>
  <si>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</si>
  <si>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</si>
  <si>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</si>
  <si>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</si>
  <si>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</si>
  <si>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</si>
  <si>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</si>
  <si>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</si>
  <si>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</si>
  <si>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</si>
  <si>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</si>
  <si>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</si>
  <si>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</si>
  <si>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</si>
  <si>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</si>
  <si>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</si>
  <si>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</si>
  <si>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</si>
  <si>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</si>
  <si>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</si>
  <si>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</si>
  <si>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</si>
  <si>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</si>
  <si>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</si>
  <si>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</si>
  <si>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</si>
  <si>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</si>
  <si>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</si>
  <si>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</si>
  <si>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</si>
  <si>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</si>
  <si>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</si>
  <si>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</si>
  <si>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</si>
  <si>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</si>
  <si>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</si>
  <si>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</si>
  <si>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</si>
  <si>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</si>
  <si>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</si>
  <si>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</si>
  <si>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</si>
  <si>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</si>
  <si>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</si>
  <si>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</si>
  <si>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</si>
  <si>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</si>
  <si>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</si>
  <si>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</si>
  <si>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</si>
  <si>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</si>
  <si>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</si>
  <si>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</si>
  <si>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</si>
  <si>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</si>
  <si>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</si>
  <si>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</si>
  <si>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</si>
  <si>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</si>
  <si>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</si>
  <si>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</si>
  <si>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</si>
  <si>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</si>
  <si>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</si>
  <si>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</si>
  <si>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</si>
  <si>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</si>
  <si>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</si>
  <si>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</si>
  <si>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</si>
  <si>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</si>
  <si>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</si>
  <si>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</si>
  <si>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</si>
  <si>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</si>
  <si>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</si>
  <si>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</si>
  <si>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</si>
  <si>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</si>
  <si>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</si>
  <si>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</si>
  <si>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</si>
  <si>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</si>
  <si>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</si>
  <si>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</si>
  <si>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</si>
  <si>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</si>
  <si>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</si>
  <si>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</si>
  <si>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</si>
  <si>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</si>
  <si>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</si>
  <si>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</si>
  <si>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</si>
  <si>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</si>
  <si>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</si>
  <si>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</si>
  <si>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</si>
  <si>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</si>
  <si>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</si>
  <si>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</si>
  <si>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</si>
  <si>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</si>
  <si>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</si>
  <si>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</si>
  <si>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</si>
  <si>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</si>
  <si>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</si>
  <si>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</si>
  <si>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</si>
  <si>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</si>
  <si>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</si>
  <si>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</si>
  <si>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</si>
  <si>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</si>
  <si>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</si>
  <si>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</si>
  <si>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</si>
  <si>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</si>
  <si>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</si>
  <si>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</si>
  <si>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</si>
  <si>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</si>
  <si>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</si>
  <si>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</si>
  <si>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</si>
  <si>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</si>
  <si>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</si>
  <si>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</si>
  <si>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</si>
  <si>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</si>
  <si>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</si>
  <si>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</si>
  <si>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</si>
  <si>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</si>
  <si>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</si>
  <si>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</si>
  <si>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</si>
  <si>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</si>
  <si>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</si>
  <si>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</si>
  <si>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</si>
  <si>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</si>
  <si>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</si>
  <si>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</si>
  <si>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</si>
  <si>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</si>
  <si>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</si>
  <si>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</si>
  <si>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</si>
  <si>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</si>
  <si>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</si>
  <si>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</si>
  <si>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</si>
  <si>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</si>
  <si>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</si>
  <si>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</si>
  <si>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</si>
  <si>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</si>
  <si>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</si>
  <si>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</si>
  <si>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</si>
  <si>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</si>
  <si>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</si>
  <si>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</si>
  <si>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</si>
  <si>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</si>
  <si>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</si>
  <si>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</si>
  <si>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</si>
  <si>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</si>
  <si>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</si>
  <si>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</si>
  <si>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</si>
  <si>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</si>
  <si>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</si>
  <si>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</si>
  <si>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</si>
  <si>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</si>
  <si>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</si>
  <si>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</si>
  <si>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</si>
  <si>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</si>
  <si>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</si>
  <si>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</si>
  <si>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</si>
  <si>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</si>
  <si>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</si>
  <si>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</si>
  <si>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</si>
  <si>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</si>
  <si>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</si>
  <si>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</si>
  <si>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</si>
  <si>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</si>
  <si>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</si>
  <si>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</si>
  <si>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</si>
  <si>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</si>
  <si>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</si>
  <si>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</si>
  <si>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</si>
  <si>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</si>
  <si>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</si>
  <si>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</si>
  <si>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</si>
  <si>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</si>
  <si>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</si>
  <si>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</si>
  <si>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</si>
  <si>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</si>
  <si>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</si>
  <si>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</si>
  <si>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</si>
  <si>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</si>
  <si>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</si>
  <si>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</si>
  <si>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</si>
  <si>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</si>
  <si>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</si>
  <si>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</si>
  <si>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</si>
  <si>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</si>
  <si>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</si>
  <si>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</si>
  <si>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</si>
  <si>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</si>
  <si>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</si>
  <si>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</si>
  <si>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</si>
  <si>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</si>
  <si>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</si>
  <si>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</si>
  <si>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</si>
  <si>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</si>
  <si>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</si>
  <si>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</si>
  <si>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</si>
  <si>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</si>
  <si>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</si>
  <si>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</si>
  <si>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</si>
  <si>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</si>
  <si>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</si>
  <si>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</si>
  <si>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</si>
  <si>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</si>
  <si>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</si>
  <si>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</si>
  <si>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</si>
  <si>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</si>
  <si>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</si>
  <si>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</si>
  <si>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</si>
  <si>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</si>
  <si>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</si>
  <si>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</si>
  <si>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</si>
  <si>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</si>
  <si>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</si>
  <si>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</si>
  <si>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</si>
  <si>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</si>
  <si>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</si>
  <si>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</si>
  <si>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</si>
  <si>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</si>
  <si>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</si>
  <si>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</si>
  <si>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</si>
  <si>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</si>
  <si>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</si>
  <si>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</si>
  <si>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</si>
  <si>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</si>
  <si>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</si>
  <si>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</si>
  <si>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</si>
  <si>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</si>
  <si>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</si>
  <si>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</si>
  <si>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</si>
  <si>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</si>
  <si>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</si>
  <si>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</si>
  <si>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</si>
  <si>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</si>
  <si>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</si>
  <si>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</si>
  <si>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</si>
  <si>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</si>
  <si>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</si>
  <si>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</si>
  <si>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</si>
  <si>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</si>
  <si>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</si>
  <si>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</si>
  <si>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</si>
  <si>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</si>
  <si>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</si>
  <si>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</si>
  <si>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</si>
  <si>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</si>
  <si>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</si>
  <si>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</si>
  <si>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</si>
  <si>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</si>
  <si>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</si>
  <si>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</si>
  <si>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</si>
  <si>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</si>
  <si>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</si>
  <si>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</si>
  <si>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</si>
  <si>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</si>
  <si>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</si>
  <si>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</si>
  <si>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</si>
  <si>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</si>
  <si>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</si>
  <si>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</si>
  <si>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</si>
  <si>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</si>
  <si>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</si>
  <si>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</si>
  <si>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</si>
  <si>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</si>
  <si>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</si>
  <si>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</si>
  <si>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</si>
  <si>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</si>
  <si>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</si>
  <si>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</si>
  <si>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</si>
  <si>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</si>
  <si>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</si>
  <si>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</si>
  <si>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</si>
  <si>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</si>
  <si>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</si>
  <si>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</si>
  <si>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</si>
  <si>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</si>
  <si>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</si>
  <si>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</si>
  <si>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</si>
  <si>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</si>
  <si>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</si>
  <si>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</si>
  <si>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</si>
  <si>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</si>
  <si>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</si>
  <si>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</si>
  <si>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</si>
  <si>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</si>
  <si>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</si>
  <si>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</si>
  <si>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</si>
  <si>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</si>
  <si>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</si>
  <si>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</si>
  <si>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</si>
  <si>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</si>
  <si>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</si>
  <si>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</si>
  <si>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</si>
  <si>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</si>
  <si>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</si>
  <si>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</si>
  <si>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</si>
  <si>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</si>
  <si>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</si>
  <si>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</si>
  <si>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</si>
  <si>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</si>
  <si>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</si>
  <si>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</si>
  <si>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</si>
  <si>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</si>
  <si>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</si>
  <si>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</si>
  <si>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</si>
  <si>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</si>
  <si>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</si>
  <si>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</si>
  <si>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</si>
  <si>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</si>
  <si>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</si>
  <si>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</si>
  <si>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</si>
  <si>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</si>
  <si>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</si>
  <si>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</si>
  <si>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</si>
  <si>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</si>
  <si>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</si>
  <si>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</si>
  <si>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</si>
  <si>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</si>
  <si>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</si>
  <si>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</si>
  <si>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</si>
  <si>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</si>
  <si>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</si>
  <si>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</si>
  <si>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</si>
  <si>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</si>
  <si>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</si>
  <si>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</si>
  <si>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</si>
  <si>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</si>
  <si>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</si>
  <si>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</si>
  <si>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</si>
  <si>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</si>
  <si>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</si>
  <si>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</si>
  <si>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</si>
  <si>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</si>
  <si>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</si>
  <si>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</si>
  <si>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</si>
  <si>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</si>
  <si>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</si>
  <si>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</si>
  <si>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</si>
  <si>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</si>
  <si>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</si>
  <si>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</si>
  <si>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</si>
  <si>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</si>
  <si>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</si>
  <si>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</si>
  <si>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</si>
  <si>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</si>
  <si>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</si>
  <si>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</si>
  <si>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</si>
  <si>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</si>
  <si>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</si>
  <si>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</si>
  <si>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</si>
  <si>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</si>
  <si>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</si>
  <si>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</si>
  <si>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</si>
  <si>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</si>
  <si>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</si>
  <si>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</si>
  <si>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</si>
  <si>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</si>
  <si>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</si>
  <si>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</si>
  <si>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</si>
  <si>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</si>
  <si>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</si>
  <si>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</si>
  <si>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</si>
  <si>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</si>
  <si>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</si>
  <si>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</si>
  <si>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</si>
  <si>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</si>
  <si>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</si>
  <si>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</si>
  <si>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</si>
  <si>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</si>
  <si>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</si>
  <si>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</si>
  <si>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</si>
  <si>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</si>
  <si>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</si>
  <si>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</si>
  <si>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</si>
  <si>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</si>
  <si>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</si>
  <si>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</si>
  <si>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</si>
  <si>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</si>
  <si>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</si>
  <si>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</si>
  <si>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</si>
  <si>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</si>
  <si>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</si>
  <si>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</si>
  <si>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</si>
  <si>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</si>
  <si>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</si>
  <si>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</si>
  <si>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</si>
  <si>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</si>
  <si>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</si>
  <si>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</si>
  <si>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</si>
  <si>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</si>
  <si>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</si>
  <si>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</si>
  <si>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</si>
  <si>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</si>
  <si>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</si>
  <si>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</si>
  <si>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</si>
  <si>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</si>
  <si>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</si>
  <si>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</si>
  <si>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</si>
  <si>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</si>
  <si>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</si>
  <si>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</si>
  <si>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</si>
  <si>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</si>
  <si>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</si>
  <si>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</si>
  <si>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</si>
  <si>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</si>
  <si>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</si>
  <si>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</si>
  <si>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</si>
  <si>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</si>
  <si>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</si>
  <si>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</si>
  <si>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</si>
  <si>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</si>
  <si>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</si>
  <si>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</si>
  <si>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</si>
  <si>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</si>
  <si>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</si>
  <si>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</si>
  <si>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</si>
  <si>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</si>
  <si>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</si>
  <si>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</si>
  <si>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</si>
  <si>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</si>
  <si>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</si>
  <si>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</si>
  <si>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</si>
  <si>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</si>
  <si>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</si>
  <si>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</si>
  <si>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</si>
  <si>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</si>
  <si>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</si>
  <si>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</si>
  <si>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</si>
  <si>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</si>
  <si>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</si>
  <si>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</si>
  <si>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</si>
  <si>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</si>
  <si>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</si>
  <si>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</si>
  <si>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</si>
  <si>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</si>
  <si>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</si>
  <si>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</si>
  <si>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</si>
  <si>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</si>
  <si>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</si>
  <si>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</si>
  <si>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</si>
  <si>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</si>
  <si>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</si>
  <si>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</si>
  <si>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</si>
  <si>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</si>
  <si>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</si>
  <si>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</si>
  <si>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</si>
  <si>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</si>
  <si>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</si>
  <si>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</si>
  <si>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</si>
  <si>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</si>
  <si>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</si>
  <si>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</si>
  <si>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</si>
  <si>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</si>
  <si>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</si>
  <si>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</si>
  <si>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</si>
  <si>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</si>
  <si>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</si>
  <si>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</si>
  <si>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</si>
  <si>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</si>
  <si>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</si>
  <si>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</si>
  <si>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</si>
  <si>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</si>
  <si>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</si>
  <si>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</si>
  <si>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</si>
  <si>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</si>
  <si>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</si>
  <si>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</si>
  <si>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</si>
  <si>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</si>
  <si>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</si>
  <si>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</si>
  <si>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</si>
  <si>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</si>
  <si>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</si>
  <si>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</si>
  <si>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</si>
  <si>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</si>
  <si>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</si>
  <si>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</si>
  <si>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</si>
  <si>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</si>
  <si>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</si>
  <si>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</si>
  <si>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</si>
  <si>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</si>
  <si>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</si>
  <si>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</si>
  <si>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</si>
  <si>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</si>
  <si>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</si>
  <si>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</si>
  <si>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</si>
  <si>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</si>
  <si>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</si>
  <si>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</si>
  <si>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</si>
  <si>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</si>
  <si>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</si>
  <si>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</si>
  <si>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</si>
  <si>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</si>
  <si>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</si>
  <si>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</si>
  <si>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</si>
  <si>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</si>
  <si>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</si>
  <si>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</si>
  <si>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</si>
  <si>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</si>
  <si>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</si>
  <si>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</si>
  <si>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</si>
  <si>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</si>
  <si>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</si>
  <si>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</si>
  <si>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</si>
  <si>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</si>
  <si>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</si>
  <si>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</si>
  <si>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</si>
  <si>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</si>
  <si>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</si>
  <si>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</si>
  <si>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</si>
  <si>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</si>
  <si>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</si>
  <si>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</si>
  <si>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</si>
  <si>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</si>
  <si>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</si>
  <si>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</si>
  <si>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</si>
  <si>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</si>
  <si>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</si>
  <si>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</si>
  <si>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</si>
  <si>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</si>
  <si>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</si>
  <si>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</si>
  <si>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</si>
  <si>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</si>
  <si>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</si>
  <si>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</si>
  <si>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</si>
  <si>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</si>
  <si>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</si>
  <si>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</si>
  <si>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</si>
  <si>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</si>
  <si>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</si>
  <si>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</si>
  <si>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</si>
  <si>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</si>
  <si>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</si>
  <si>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</si>
  <si>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</si>
  <si>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</si>
  <si>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</si>
  <si>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</si>
  <si>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</si>
  <si>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</si>
  <si>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</si>
  <si>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</si>
  <si>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</si>
  <si>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</si>
  <si>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</si>
  <si>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</si>
  <si>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</si>
  <si>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</si>
  <si>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</si>
  <si>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</si>
  <si>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</si>
  <si>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</si>
  <si>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</si>
  <si>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</si>
  <si>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</si>
  <si>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</si>
  <si>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</si>
  <si>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</si>
  <si>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</si>
  <si>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</si>
  <si>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</si>
  <si>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</si>
  <si>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</si>
  <si>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</si>
  <si>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</si>
  <si>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</si>
  <si>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</si>
  <si>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</si>
  <si>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</si>
  <si>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</si>
  <si>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</si>
  <si>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</si>
  <si>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</si>
  <si>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</si>
  <si>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</si>
  <si>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</si>
  <si>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</si>
  <si>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</si>
  <si>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</si>
  <si>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</si>
  <si>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</si>
  <si>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</si>
  <si>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</si>
  <si>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</si>
  <si>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</si>
  <si>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</si>
  <si>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</si>
  <si>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</si>
  <si>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</si>
  <si>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</si>
  <si>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</si>
  <si>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</si>
  <si>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</si>
  <si>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</si>
  <si>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</si>
  <si>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</si>
  <si>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</si>
  <si>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</si>
  <si>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</si>
  <si>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</si>
  <si>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</si>
  <si>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</si>
  <si>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</si>
  <si>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</si>
  <si>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</si>
  <si>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</si>
  <si>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</si>
  <si>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</si>
  <si>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</si>
  <si>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</si>
  <si>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</si>
  <si>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</si>
  <si>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</si>
  <si>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</si>
  <si>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</si>
  <si>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</si>
  <si>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</si>
  <si>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</si>
  <si>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</si>
  <si>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</si>
  <si>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</si>
  <si>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</si>
  <si>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</si>
  <si>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</si>
  <si>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</si>
  <si>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</si>
  <si>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</si>
  <si>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</si>
  <si>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</si>
  <si>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</si>
  <si>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</si>
  <si>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</si>
  <si>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</si>
  <si>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</si>
  <si>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</si>
  <si>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</si>
  <si>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</si>
  <si>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</si>
  <si>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</si>
  <si>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</si>
  <si>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</si>
  <si>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</si>
  <si>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</si>
  <si>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</si>
  <si>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</si>
  <si>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</si>
  <si>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</si>
  <si>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</si>
  <si>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</si>
  <si>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</si>
  <si>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</si>
  <si>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</si>
  <si>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</si>
  <si>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</si>
  <si>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</si>
  <si>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</si>
  <si>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</si>
  <si>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</si>
  <si>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</si>
  <si>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</si>
  <si>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</si>
  <si>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</si>
  <si>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</si>
  <si>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</si>
  <si>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</si>
  <si>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</si>
  <si>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</si>
  <si>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</si>
  <si>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</si>
  <si>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</si>
  <si>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</si>
  <si>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</si>
  <si>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</si>
  <si>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</si>
  <si>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</si>
  <si>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</si>
  <si>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</si>
  <si>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</si>
  <si>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</si>
  <si>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</si>
  <si>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</si>
  <si>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</si>
  <si>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</si>
  <si>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</si>
  <si>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</si>
  <si>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</si>
  <si>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</si>
  <si>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</si>
  <si>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</si>
  <si>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</si>
  <si>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</si>
  <si>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</si>
  <si>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</si>
  <si>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</si>
  <si>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</si>
  <si>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</si>
  <si>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</si>
  <si>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</si>
  <si>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</si>
  <si>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</si>
  <si>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</si>
  <si>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</si>
  <si>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</si>
  <si>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</si>
  <si>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</si>
  <si>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</si>
  <si>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</si>
  <si>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</si>
  <si>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</si>
  <si>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</si>
  <si>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</si>
  <si>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</si>
  <si>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</si>
  <si>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</si>
  <si>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</si>
  <si>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</si>
  <si>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</si>
  <si>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</si>
  <si>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</si>
  <si>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</si>
  <si>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</si>
  <si>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</si>
  <si>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</si>
  <si>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</si>
  <si>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</si>
  <si>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</si>
  <si>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</si>
  <si>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</si>
  <si>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</si>
  <si>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</si>
  <si>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</si>
  <si>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</si>
  <si>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</si>
  <si>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</si>
  <si>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</si>
  <si>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</si>
  <si>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</si>
  <si>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</si>
  <si>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</si>
  <si>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</si>
  <si>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</si>
  <si>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</si>
  <si>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</si>
  <si>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</si>
  <si>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</si>
  <si>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</si>
  <si>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</si>
  <si>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</si>
  <si>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</si>
  <si>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</si>
  <si>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</si>
  <si>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</si>
  <si>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</si>
  <si>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</si>
  <si>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</si>
  <si>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</si>
  <si>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</si>
  <si>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</si>
  <si>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</si>
  <si>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</si>
  <si>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</si>
  <si>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</si>
  <si>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</si>
  <si>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</si>
  <si>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</si>
  <si>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</si>
  <si>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</si>
  <si>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</si>
  <si>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</si>
  <si>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</si>
  <si>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</si>
  <si>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</si>
  <si>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</si>
  <si>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</si>
  <si>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</si>
  <si>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</si>
  <si>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</si>
  <si>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</si>
  <si>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</si>
  <si>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</si>
  <si>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</si>
  <si>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</si>
  <si>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</si>
  <si>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</si>
  <si>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</si>
  <si>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</si>
  <si>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</si>
  <si>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</si>
  <si>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</si>
  <si>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</si>
  <si>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</si>
  <si>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</si>
  <si>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</si>
  <si>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</si>
  <si>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</si>
  <si>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</si>
  <si>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</si>
  <si>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</si>
  <si>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</si>
  <si>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</si>
  <si>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</si>
  <si>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</si>
  <si>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</si>
  <si>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</si>
  <si>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</si>
  <si>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</si>
  <si>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</si>
  <si>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</si>
  <si>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</si>
  <si>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</si>
  <si>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</si>
  <si>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</si>
  <si>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</si>
  <si>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</si>
  <si>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</si>
  <si>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</si>
  <si>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</si>
  <si>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</si>
  <si>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</si>
  <si>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</si>
  <si>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</si>
  <si>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</si>
  <si>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</si>
  <si>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</si>
  <si>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</si>
  <si>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</si>
  <si>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</si>
  <si>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</si>
  <si>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</si>
  <si>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</si>
  <si>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</si>
  <si>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</si>
  <si>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</si>
  <si>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</si>
  <si>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</si>
  <si>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</si>
  <si>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</si>
  <si>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</si>
  <si>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</si>
  <si>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</si>
  <si>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</si>
  <si>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</si>
  <si>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</si>
  <si>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</si>
  <si>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</si>
  <si>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</si>
  <si>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</si>
  <si>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</si>
  <si>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</si>
  <si>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</si>
  <si>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</si>
  <si>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</si>
  <si>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</si>
  <si>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</si>
  <si>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</si>
  <si>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</si>
  <si>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</si>
  <si>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</si>
  <si>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</si>
  <si>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</si>
  <si>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</si>
  <si>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</si>
  <si>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</si>
  <si>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</si>
  <si>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</si>
  <si>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</si>
  <si>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</si>
  <si>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</si>
  <si>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</si>
  <si>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</si>
  <si>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</si>
  <si>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</si>
  <si>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</si>
  <si>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</si>
  <si>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</si>
  <si>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</si>
  <si>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</si>
  <si>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</si>
  <si>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</si>
  <si>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</si>
  <si>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</si>
  <si>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</si>
  <si>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</si>
  <si>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</si>
  <si>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</si>
  <si>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</si>
  <si>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</si>
  <si>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</si>
  <si>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</si>
  <si>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</si>
  <si>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</si>
  <si>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</si>
  <si>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</si>
  <si>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</si>
  <si>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</si>
  <si>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</si>
  <si>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</si>
  <si>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</si>
  <si>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</si>
  <si>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</si>
  <si>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</si>
  <si>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</si>
  <si>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</si>
  <si>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</si>
  <si>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</si>
  <si>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</si>
  <si>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</si>
  <si>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</si>
  <si>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</si>
  <si>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</si>
  <si>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</si>
  <si>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</si>
  <si>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</si>
  <si>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</si>
  <si>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</si>
  <si>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</si>
  <si>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</si>
  <si>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</si>
  <si>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</si>
  <si>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</si>
  <si>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</si>
  <si>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</si>
  <si>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</si>
  <si>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</si>
  <si>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</si>
  <si>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</si>
  <si>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</si>
  <si>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</si>
  <si>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</si>
  <si>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</si>
  <si>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</si>
  <si>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</si>
  <si>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</si>
  <si>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</si>
  <si>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</si>
  <si>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</si>
  <si>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</si>
  <si>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</si>
  <si>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</si>
  <si>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</si>
  <si>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</si>
  <si>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</si>
  <si>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</si>
  <si>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</si>
  <si>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</si>
  <si>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</si>
  <si>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</si>
  <si>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</si>
  <si>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</si>
  <si>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</si>
  <si>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</si>
  <si>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</si>
  <si>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</si>
  <si>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</si>
  <si>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</si>
  <si>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</si>
  <si>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</si>
  <si>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</si>
  <si>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</si>
  <si>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</si>
  <si>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</si>
  <si>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</si>
  <si>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</si>
  <si>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</si>
  <si>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</si>
  <si>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</si>
  <si>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</si>
  <si>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</si>
  <si>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</si>
  <si>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</si>
  <si>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</si>
  <si>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</si>
  <si>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</si>
  <si>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</si>
  <si>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</si>
  <si>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</si>
  <si>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</si>
  <si>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</si>
  <si>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</si>
  <si>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</si>
  <si>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</si>
  <si>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</si>
  <si>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</si>
  <si>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</si>
  <si>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</si>
  <si>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</si>
  <si>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</si>
  <si>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</si>
  <si>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</si>
  <si>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</si>
  <si>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</si>
  <si>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</si>
  <si>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</si>
  <si>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</si>
  <si>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</si>
  <si>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</si>
  <si>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</si>
  <si>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</si>
  <si>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</si>
  <si>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</si>
  <si>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</si>
  <si>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</si>
  <si>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</si>
  <si>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</si>
  <si>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</si>
  <si>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</si>
  <si>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</si>
  <si>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</si>
  <si>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</si>
  <si>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</si>
  <si>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</si>
  <si>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</si>
  <si>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</si>
  <si>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</si>
  <si>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</si>
  <si>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</si>
  <si>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</si>
  <si>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</si>
  <si>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</si>
  <si>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</si>
  <si>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</si>
  <si>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</si>
  <si>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</si>
  <si>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</si>
  <si>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</si>
  <si>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</si>
  <si>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</si>
  <si>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</si>
  <si>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</si>
  <si>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</si>
  <si>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</si>
  <si>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</si>
  <si>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</si>
  <si>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</si>
  <si>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</si>
  <si>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</si>
  <si>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</si>
  <si>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</si>
  <si>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</si>
  <si>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</si>
  <si>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</si>
  <si>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</si>
  <si>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</si>
  <si>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</si>
  <si>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</si>
  <si>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</si>
  <si>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</si>
  <si>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</si>
  <si>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</si>
  <si>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</si>
  <si>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</si>
  <si>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</si>
  <si>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</si>
  <si>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</si>
  <si>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</si>
  <si>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</si>
  <si>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</si>
  <si>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</si>
  <si>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</si>
  <si>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</si>
  <si>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</si>
  <si>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</si>
  <si>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</si>
  <si>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</si>
  <si>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</si>
  <si>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</si>
  <si>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</si>
  <si>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</si>
  <si>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</si>
  <si>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</si>
  <si>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</si>
  <si>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</si>
  <si>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</si>
  <si>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</si>
  <si>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</si>
  <si>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</si>
  <si>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</si>
  <si>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</si>
  <si>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</si>
  <si>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</si>
  <si>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</si>
  <si>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</si>
  <si>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</si>
  <si>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</si>
  <si>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</si>
  <si>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</si>
  <si>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</si>
  <si>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</si>
  <si>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</si>
  <si>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</si>
  <si>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</si>
  <si>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</si>
  <si>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</si>
  <si>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</si>
  <si>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</si>
  <si>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</si>
  <si>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</si>
  <si>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</si>
  <si>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</si>
  <si>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</si>
  <si>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</si>
  <si>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</si>
  <si>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</si>
  <si>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</si>
  <si>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</si>
  <si>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</si>
  <si>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</si>
  <si>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</si>
  <si>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</si>
  <si>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</si>
  <si>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</si>
  <si>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</si>
  <si>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</si>
  <si>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</si>
  <si>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</si>
  <si>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</si>
  <si>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</si>
  <si>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</si>
  <si>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</si>
  <si>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</si>
  <si>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</si>
  <si>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</si>
  <si>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</si>
  <si>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</si>
  <si>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</si>
  <si>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</si>
  <si>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</si>
  <si>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</si>
  <si>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</si>
  <si>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</si>
  <si>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</si>
  <si>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</si>
  <si>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</si>
  <si>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</si>
  <si>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</si>
  <si>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</si>
  <si>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</si>
  <si>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</si>
  <si>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</si>
  <si>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</si>
  <si>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</si>
  <si>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</si>
  <si>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</si>
  <si>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</si>
  <si>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</si>
  <si>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</si>
  <si>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</si>
  <si>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</si>
  <si>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</si>
  <si>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</si>
  <si>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</si>
  <si>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</si>
  <si>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</si>
  <si>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</si>
  <si>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</si>
  <si>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</si>
  <si>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</si>
  <si>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</si>
  <si>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</si>
  <si>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</si>
  <si>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</si>
  <si>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</si>
  <si>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</si>
  <si>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</si>
  <si>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</si>
  <si>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</si>
  <si>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</si>
  <si>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</si>
  <si>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</si>
  <si>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</si>
  <si>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</si>
  <si>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</si>
  <si>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</si>
  <si>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</si>
  <si>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</si>
  <si>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</si>
  <si>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</si>
  <si>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</si>
  <si>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</si>
  <si>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</si>
  <si>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</si>
  <si>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</si>
  <si>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</si>
  <si>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</si>
  <si>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</si>
  <si>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</si>
  <si>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</si>
  <si>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</si>
  <si>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</si>
  <si>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</si>
  <si>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</si>
  <si>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</si>
  <si>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</si>
  <si>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</si>
  <si>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</si>
  <si>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</si>
  <si>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</si>
  <si>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</si>
  <si>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</si>
  <si>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</si>
  <si>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</si>
  <si>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</si>
  <si>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</si>
  <si>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</si>
  <si>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</si>
  <si>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</si>
  <si>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</si>
  <si>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</si>
  <si>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</si>
  <si>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</si>
  <si>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</si>
  <si>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</si>
  <si>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</si>
  <si>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</si>
  <si>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</si>
  <si>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</si>
  <si>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</si>
  <si>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</si>
  <si>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</si>
  <si>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</si>
  <si>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</si>
  <si>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</si>
  <si>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</si>
  <si>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</si>
  <si>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</si>
  <si>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</si>
  <si>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</si>
  <si>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</si>
  <si>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</si>
  <si>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</si>
  <si>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</si>
  <si>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</si>
  <si>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</si>
  <si>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</si>
  <si>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</si>
  <si>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</si>
  <si>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</si>
  <si>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</si>
  <si>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</si>
  <si>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</si>
  <si>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</si>
  <si>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</si>
  <si>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</si>
  <si>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</si>
  <si>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</si>
  <si>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</si>
  <si>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</si>
  <si>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</si>
  <si>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</si>
  <si>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</si>
  <si>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</si>
  <si>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</si>
  <si>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</si>
  <si>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</si>
  <si>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</si>
  <si>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</si>
  <si>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</si>
  <si>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</si>
  <si>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</si>
  <si>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</si>
  <si>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</si>
  <si>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</si>
  <si>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</si>
  <si>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</si>
  <si>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</si>
  <si>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</si>
  <si>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</si>
  <si>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</si>
  <si>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</si>
  <si>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</si>
  <si>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</si>
  <si>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</si>
  <si>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</si>
  <si>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</si>
  <si>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</si>
  <si>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</si>
  <si>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</si>
  <si>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</si>
  <si>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</si>
  <si>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</si>
  <si>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</si>
  <si>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</si>
  <si>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</si>
  <si>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</si>
  <si>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</si>
  <si>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</si>
  <si>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</si>
  <si>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</si>
  <si>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</si>
  <si>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</si>
  <si>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</si>
  <si>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</si>
  <si>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</si>
  <si>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</si>
  <si>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</si>
  <si>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</si>
  <si>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</si>
  <si>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</si>
  <si>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</si>
  <si>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</si>
  <si>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</si>
  <si>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</si>
  <si>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</si>
  <si>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</si>
  <si>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</si>
  <si>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</si>
  <si>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</si>
  <si>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</si>
  <si>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</si>
  <si>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</si>
  <si>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</si>
  <si>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</si>
  <si>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</si>
  <si>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</si>
  <si>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</si>
  <si>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</si>
  <si>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</si>
  <si>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</si>
  <si>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</si>
  <si>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</si>
  <si>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</si>
  <si>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</si>
  <si>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</si>
  <si>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</si>
  <si>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</si>
  <si>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</si>
  <si>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</si>
  <si>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</si>
  <si>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</si>
  <si>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</si>
  <si>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</si>
  <si>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</si>
  <si>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</si>
  <si>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</si>
  <si>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</si>
  <si>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</si>
  <si>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</si>
  <si>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</si>
  <si>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</si>
  <si>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</si>
  <si>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</si>
  <si>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</si>
  <si>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</si>
  <si>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</si>
  <si>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</si>
  <si>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</si>
  <si>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</si>
  <si>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</si>
  <si>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</si>
  <si>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</si>
  <si>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</si>
  <si>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</si>
  <si>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</si>
  <si>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</si>
  <si>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</si>
  <si>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</si>
  <si>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</si>
  <si>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</si>
  <si>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</si>
  <si>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</si>
  <si>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</si>
  <si>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</si>
  <si>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</si>
  <si>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</si>
  <si>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</si>
  <si>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</si>
  <si>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</si>
  <si>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</si>
  <si>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</si>
  <si>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</si>
  <si>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</si>
  <si>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</si>
  <si>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</si>
  <si>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</si>
  <si>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</si>
  <si>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</si>
  <si>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</si>
  <si>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</si>
  <si>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</si>
  <si>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</si>
  <si>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</si>
  <si>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</si>
  <si>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</si>
  <si>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</si>
  <si>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</si>
  <si>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</si>
  <si>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</si>
  <si>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</si>
  <si>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</si>
  <si>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</si>
  <si>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</si>
  <si>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</si>
  <si>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</si>
  <si>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</si>
  <si>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</si>
  <si>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</si>
  <si>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</si>
  <si>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</si>
  <si>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</si>
  <si>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</si>
  <si>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</si>
  <si>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</si>
  <si>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</si>
  <si>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</si>
  <si>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</si>
  <si>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</si>
  <si>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</si>
  <si>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</si>
  <si>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</si>
  <si>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</si>
  <si>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</si>
  <si>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</si>
  <si>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</si>
  <si>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</si>
  <si>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</si>
  <si>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</si>
  <si>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</si>
  <si>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</si>
  <si>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</si>
  <si>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</si>
  <si>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</si>
  <si>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</si>
  <si>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</si>
  <si>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</si>
  <si>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</si>
  <si>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</si>
  <si>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</si>
  <si>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</si>
  <si>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</si>
  <si>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</si>
  <si>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</si>
  <si>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</si>
  <si>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</si>
  <si>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</si>
  <si>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</si>
  <si>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</si>
  <si>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</si>
  <si>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</si>
  <si>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</si>
  <si>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</si>
  <si>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</si>
  <si>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</si>
  <si>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</si>
  <si>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</si>
  <si>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</si>
  <si>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</si>
  <si>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</si>
  <si>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</si>
  <si>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</si>
  <si>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</si>
  <si>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</si>
  <si>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</si>
  <si>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</si>
  <si>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</si>
  <si>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</si>
  <si>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</si>
  <si>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</si>
  <si>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</si>
  <si>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</si>
  <si>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</si>
  <si>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</si>
  <si>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</si>
  <si>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</si>
  <si>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</si>
  <si>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</si>
  <si>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</si>
  <si>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</si>
  <si>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</si>
  <si>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</si>
  <si>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</si>
  <si>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</si>
  <si>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</si>
  <si>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</si>
  <si>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</si>
  <si>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</si>
  <si>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</si>
  <si>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</si>
  <si>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</si>
  <si>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</si>
  <si>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</si>
  <si>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</si>
  <si>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</si>
  <si>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</si>
  <si>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</si>
  <si>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</si>
  <si>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</si>
  <si>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</si>
  <si>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</si>
  <si>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</si>
  <si>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</si>
  <si>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</si>
  <si>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</si>
  <si>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</si>
  <si>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</si>
  <si>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</si>
  <si>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</si>
  <si>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</si>
  <si>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</si>
  <si>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</si>
  <si>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</si>
  <si>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</si>
  <si>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</si>
  <si>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</si>
  <si>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</si>
  <si>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</si>
  <si>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</si>
  <si>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</si>
  <si>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</si>
  <si>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</si>
  <si>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</si>
  <si>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</si>
  <si>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</si>
  <si>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</si>
  <si>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</si>
  <si>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</si>
  <si>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</si>
  <si>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</si>
  <si>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</si>
  <si>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</si>
  <si>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</si>
  <si>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</si>
  <si>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</si>
  <si>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</si>
  <si>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</si>
  <si>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</si>
  <si>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</si>
  <si>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</si>
  <si>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</si>
  <si>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</si>
  <si>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</si>
  <si>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</si>
  <si>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</si>
  <si>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</si>
  <si>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</si>
  <si>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</si>
  <si>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</si>
  <si>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</si>
  <si>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</si>
  <si>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</si>
  <si>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</si>
  <si>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</si>
  <si>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</si>
  <si>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</si>
  <si>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</si>
  <si>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</si>
  <si>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</si>
  <si>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</si>
  <si>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</si>
  <si>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</si>
  <si>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</si>
  <si>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</si>
  <si>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</si>
  <si>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</si>
  <si>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</si>
  <si>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</si>
  <si>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</si>
  <si>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</si>
  <si>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</si>
  <si>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</si>
  <si>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</si>
  <si>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</si>
  <si>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</si>
  <si>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</si>
  <si>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</si>
  <si>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</si>
  <si>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</si>
  <si>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</si>
  <si>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</si>
  <si>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</si>
  <si>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</si>
  <si>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</si>
  <si>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</si>
  <si>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</si>
  <si>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</si>
  <si>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</si>
  <si>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</si>
  <si>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</si>
  <si>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</si>
  <si>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</si>
  <si>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</si>
  <si>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</si>
  <si>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</si>
  <si>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</si>
  <si>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</si>
  <si>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</si>
  <si>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</si>
  <si>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</si>
  <si>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</si>
  <si>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</si>
  <si>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</si>
  <si>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</si>
  <si>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</si>
  <si>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</si>
  <si>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</si>
  <si>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</si>
  <si>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</si>
  <si>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</si>
  <si>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</si>
  <si>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</si>
  <si>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</si>
  <si>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</si>
  <si>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</si>
  <si>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</si>
  <si>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</si>
  <si>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</si>
  <si>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</si>
  <si>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</si>
  <si>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</si>
  <si>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</si>
  <si>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</si>
  <si>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</si>
  <si>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</si>
  <si>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</si>
  <si>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</si>
  <si>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</si>
  <si>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</si>
  <si>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</si>
  <si>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</si>
  <si>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</si>
  <si>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</si>
  <si>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</si>
  <si>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</si>
  <si>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</si>
  <si>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</si>
  <si>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</si>
  <si>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</si>
  <si>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</si>
  <si>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</si>
  <si>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</si>
  <si>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</si>
  <si>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</si>
  <si>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</si>
  <si>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</si>
  <si>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</si>
  <si>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</si>
  <si>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</si>
  <si>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</si>
  <si>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</si>
  <si>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</si>
  <si>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</si>
  <si>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</si>
  <si>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</si>
  <si>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</si>
  <si>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</si>
  <si>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</si>
  <si>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</si>
  <si>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</si>
  <si>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</si>
  <si>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</si>
  <si>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</si>
  <si>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</si>
  <si>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</si>
  <si>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</si>
  <si>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</si>
  <si>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</si>
  <si>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</si>
  <si>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</si>
  <si>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</si>
  <si>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</si>
  <si>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</si>
  <si>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</si>
  <si>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</si>
  <si>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</si>
  <si>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</si>
  <si>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</si>
  <si>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</si>
  <si>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</si>
  <si>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</si>
  <si>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</si>
  <si>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</si>
  <si>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</si>
  <si>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</si>
  <si>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</si>
  <si>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</si>
  <si>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</si>
  <si>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</si>
  <si>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</si>
  <si>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</si>
  <si>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</si>
  <si>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</si>
  <si>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</si>
  <si>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</si>
  <si>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</si>
  <si>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</si>
  <si>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</si>
  <si>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</si>
  <si>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</si>
  <si>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</si>
  <si>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</si>
  <si>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</si>
  <si>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</si>
  <si>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</si>
  <si>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</si>
  <si>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</si>
  <si>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</si>
  <si>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</si>
  <si>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</si>
  <si>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</si>
  <si>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</si>
  <si>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</si>
  <si>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</si>
  <si>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</si>
  <si>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</si>
  <si>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</si>
  <si>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</si>
  <si>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</si>
  <si>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</si>
  <si>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</si>
  <si>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</si>
  <si>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</si>
  <si>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</si>
  <si>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</si>
  <si>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</si>
  <si>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</si>
  <si>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</si>
  <si>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</si>
  <si>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</si>
  <si>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</si>
  <si>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</si>
  <si>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</si>
  <si>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</si>
  <si>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</si>
  <si>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</si>
  <si>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</si>
  <si>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</si>
  <si>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</si>
  <si>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</si>
  <si>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</si>
  <si>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</si>
  <si>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</si>
  <si>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</si>
  <si>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</si>
  <si>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</si>
  <si>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</si>
  <si>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</si>
  <si>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</si>
  <si>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</si>
  <si>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</si>
  <si>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</si>
  <si>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</si>
  <si>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</si>
  <si>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</si>
  <si>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</si>
  <si>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</si>
  <si>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</si>
  <si>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</si>
  <si>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</si>
  <si>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</si>
  <si>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</si>
  <si>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</si>
  <si>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</si>
  <si>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</si>
  <si>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</si>
  <si>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</si>
  <si>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</si>
  <si>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</si>
  <si>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</si>
  <si>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</si>
  <si>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</si>
  <si>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</si>
  <si>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</si>
  <si>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</si>
  <si>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</si>
  <si>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</si>
  <si>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</si>
  <si>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</si>
  <si>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</si>
  <si>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</si>
  <si>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</si>
  <si>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</si>
  <si>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</si>
  <si>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</si>
  <si>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</si>
  <si>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</si>
  <si>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</si>
  <si>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</si>
  <si>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</si>
  <si>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</si>
  <si>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</si>
  <si>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</si>
  <si>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</si>
  <si>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</si>
  <si>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</si>
  <si>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</si>
  <si>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</si>
  <si>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</si>
  <si>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</si>
  <si>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</si>
  <si>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</si>
  <si>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</si>
  <si>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</si>
  <si>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</si>
  <si>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</si>
  <si>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</si>
  <si>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</si>
  <si>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</si>
  <si>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</si>
  <si>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</si>
  <si>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</si>
  <si>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</si>
  <si>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</si>
  <si>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</si>
  <si>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</si>
  <si>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</si>
  <si>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</si>
  <si>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</si>
  <si>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</si>
  <si>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</si>
  <si>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</si>
  <si>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</si>
  <si>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</si>
  <si>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</si>
  <si>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</si>
  <si>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</si>
  <si>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</si>
  <si>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</si>
  <si>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</si>
  <si>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</si>
  <si>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</si>
  <si>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</si>
  <si>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</si>
  <si>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</si>
  <si>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</si>
  <si>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</si>
  <si>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</si>
  <si>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</si>
  <si>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</si>
  <si>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</si>
  <si>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</si>
  <si>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</si>
  <si>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</si>
  <si>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</si>
  <si>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</si>
  <si>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</si>
  <si>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</si>
  <si>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</si>
  <si>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</si>
  <si>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</si>
  <si>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</si>
  <si>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</si>
  <si>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</si>
  <si>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</si>
  <si>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</si>
  <si>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</si>
  <si>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</si>
  <si>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</si>
  <si>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</si>
  <si>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</si>
  <si>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</si>
  <si>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</si>
  <si>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</si>
  <si>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</si>
  <si>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</si>
  <si>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</si>
  <si>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</si>
  <si>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</si>
  <si>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</si>
  <si>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</si>
  <si>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</si>
  <si>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</si>
  <si>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</si>
  <si>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</si>
  <si>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</si>
  <si>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</si>
  <si>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</si>
  <si>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</si>
  <si>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</si>
  <si>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</si>
  <si>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</si>
  <si>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</si>
  <si>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</si>
  <si>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</si>
  <si>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</si>
  <si>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</si>
  <si>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</si>
  <si>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</si>
  <si>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</si>
  <si>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</si>
  <si>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</si>
  <si>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</si>
  <si>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</si>
  <si>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</si>
  <si>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</si>
  <si>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</si>
  <si>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</si>
  <si>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</si>
  <si>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</si>
  <si>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</si>
  <si>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</si>
  <si>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</si>
  <si>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</si>
  <si>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</si>
  <si>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</si>
  <si>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</si>
  <si>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</si>
  <si>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</si>
  <si>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</si>
  <si>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</si>
  <si>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</si>
  <si>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</si>
  <si>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</si>
  <si>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</si>
  <si>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</si>
  <si>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</si>
  <si>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</si>
  <si>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</si>
  <si>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</si>
  <si>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</si>
  <si>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</si>
  <si>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</si>
  <si>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</si>
  <si>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</si>
  <si>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</si>
  <si>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</si>
  <si>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</si>
  <si>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</si>
  <si>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</si>
  <si>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</si>
  <si>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</si>
  <si>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</si>
  <si>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</si>
  <si>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</si>
  <si>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</si>
  <si>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</si>
  <si>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</si>
  <si>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</si>
  <si>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</si>
  <si>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</si>
  <si>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</si>
  <si>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</si>
  <si>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</si>
  <si>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</si>
  <si>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</si>
  <si>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</si>
  <si>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</si>
  <si>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</si>
  <si>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</si>
  <si>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</si>
  <si>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</si>
  <si>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</si>
  <si>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</si>
  <si>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</si>
  <si>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</si>
  <si>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</si>
  <si>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</si>
  <si>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</si>
  <si>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</si>
  <si>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</si>
  <si>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</si>
  <si>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</si>
  <si>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</si>
  <si>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</si>
  <si>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</si>
  <si>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</si>
  <si>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</si>
  <si>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</si>
  <si>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</si>
  <si>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</si>
  <si>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</si>
  <si>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</si>
  <si>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</si>
  <si>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</si>
  <si>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</si>
  <si>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</si>
  <si>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</si>
  <si>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</si>
  <si>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</si>
  <si>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</si>
  <si>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</si>
  <si>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</si>
  <si>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</si>
  <si>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</si>
  <si>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</si>
  <si>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</si>
  <si>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</si>
  <si>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</si>
  <si>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</si>
  <si>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</si>
  <si>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</si>
  <si>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</si>
  <si>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</si>
  <si>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</si>
  <si>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</si>
  <si>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</si>
  <si>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</si>
  <si>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</si>
  <si>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</si>
  <si>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</si>
  <si>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</si>
  <si>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</si>
  <si>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</si>
  <si>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</si>
  <si>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</si>
  <si>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</si>
  <si>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</si>
  <si>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</si>
  <si>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</si>
  <si>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</si>
  <si>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</si>
  <si>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</si>
  <si>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</si>
  <si>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</si>
  <si>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</si>
  <si>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</si>
  <si>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</si>
  <si>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</si>
  <si>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</si>
  <si>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</si>
  <si>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</si>
  <si>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</si>
  <si>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</si>
  <si>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</si>
  <si>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</si>
  <si>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</si>
  <si>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</si>
  <si>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</si>
  <si>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</si>
  <si>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</si>
  <si>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</si>
  <si>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</si>
  <si>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</si>
  <si>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</si>
  <si>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</si>
  <si>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</si>
  <si>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</si>
  <si>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</si>
  <si>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</si>
  <si>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</si>
  <si>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</si>
  <si>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</si>
  <si>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</si>
  <si>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</si>
  <si>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</si>
  <si>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</si>
  <si>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</si>
  <si>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</si>
  <si>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</si>
  <si>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</si>
  <si>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</si>
  <si>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</si>
  <si>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</si>
  <si>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</si>
  <si>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</si>
  <si>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</si>
  <si>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</si>
  <si>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</si>
  <si>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</si>
  <si>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</si>
  <si>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</si>
  <si>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</si>
  <si>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</si>
  <si>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</si>
  <si>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</si>
  <si>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</si>
  <si>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</si>
  <si>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</si>
  <si>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</si>
  <si>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</si>
  <si>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</si>
  <si>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</si>
  <si>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</si>
  <si>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</si>
  <si>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</si>
  <si>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</si>
  <si>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</si>
  <si>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</si>
  <si>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</si>
  <si>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</si>
  <si>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</si>
  <si>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</si>
  <si>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</si>
  <si>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</si>
  <si>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</si>
  <si>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</si>
  <si>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</si>
  <si>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</si>
  <si>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</si>
  <si>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</si>
  <si>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</si>
  <si>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</si>
  <si>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</si>
  <si>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</si>
  <si>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</si>
  <si>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</si>
  <si>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</si>
  <si>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</si>
  <si>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</si>
  <si>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</si>
  <si>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</si>
  <si>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</si>
  <si>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</si>
  <si>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</si>
  <si>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</si>
  <si>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</si>
  <si>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</si>
  <si>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</si>
  <si>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</si>
  <si>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</si>
  <si>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</si>
  <si>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</si>
  <si>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</si>
  <si>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</si>
  <si>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</si>
  <si>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</si>
  <si>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</si>
  <si>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</si>
  <si>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</si>
  <si>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</si>
  <si>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</si>
  <si>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</si>
  <si>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</si>
  <si>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</si>
  <si>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</si>
  <si>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</si>
  <si>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</si>
  <si>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</si>
  <si>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</si>
  <si>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</si>
  <si>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</si>
  <si>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</si>
  <si>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</si>
  <si>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</si>
  <si>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</si>
  <si>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</si>
  <si>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</si>
  <si>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</si>
  <si>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</si>
  <si>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</si>
  <si>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</si>
  <si>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</si>
  <si>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</si>
  <si>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</si>
  <si>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</si>
  <si>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</si>
  <si>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</si>
  <si>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</si>
  <si>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</si>
  <si>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</si>
  <si>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</si>
  <si>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</si>
  <si>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</si>
  <si>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</si>
  <si>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</si>
  <si>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</si>
  <si>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</si>
  <si>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</si>
  <si>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</si>
  <si>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</si>
  <si>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</si>
  <si>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</si>
  <si>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</si>
  <si>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</si>
  <si>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</si>
  <si>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</si>
  <si>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</si>
  <si>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</si>
  <si>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</si>
  <si>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</si>
  <si>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</si>
  <si>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</si>
  <si>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</si>
  <si>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</si>
  <si>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</si>
  <si>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</si>
  <si>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</si>
  <si>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</si>
  <si>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</si>
  <si>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</si>
  <si>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</si>
  <si>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</si>
  <si>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</si>
  <si>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</si>
  <si>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</si>
  <si>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</si>
  <si>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</si>
  <si>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</si>
  <si>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</si>
  <si>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</si>
  <si>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</si>
  <si>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</si>
  <si>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</si>
  <si>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</si>
  <si>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</si>
  <si>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</si>
  <si>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</si>
  <si>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</si>
  <si>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</si>
  <si>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</si>
  <si>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</si>
  <si>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</si>
  <si>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</si>
  <si>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</si>
  <si>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</si>
  <si>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</si>
  <si>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</si>
  <si>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</si>
  <si>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</si>
  <si>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</si>
  <si>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</si>
  <si>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</si>
  <si>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</si>
  <si>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</si>
  <si>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</si>
  <si>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</si>
  <si>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</si>
  <si>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</si>
  <si>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</si>
  <si>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</si>
  <si>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</si>
  <si>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</si>
  <si>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</si>
  <si>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</si>
  <si>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</si>
  <si>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</si>
  <si>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</si>
  <si>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</si>
  <si>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</si>
  <si>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</si>
  <si>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</si>
  <si>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</si>
  <si>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</si>
  <si>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</si>
  <si>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</si>
  <si>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</si>
  <si>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</si>
  <si>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</si>
  <si>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</si>
  <si>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</si>
  <si>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</si>
  <si>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</si>
  <si>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</si>
  <si>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</si>
  <si>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</si>
  <si>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</si>
  <si>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</si>
  <si>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</si>
  <si>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</si>
  <si>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</si>
  <si>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</si>
  <si>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</si>
  <si>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</si>
  <si>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</si>
  <si>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</si>
  <si>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</si>
  <si>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</si>
  <si>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</si>
  <si>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</si>
  <si>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</si>
  <si>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</si>
  <si>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</si>
  <si>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</si>
  <si>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</si>
  <si>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</si>
  <si>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</si>
  <si>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</si>
  <si>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</si>
  <si>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</si>
  <si>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</si>
  <si>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</si>
  <si>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</si>
  <si>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</si>
  <si>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</si>
  <si>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</si>
  <si>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</si>
  <si>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</si>
  <si>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</si>
  <si>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</si>
  <si>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</si>
  <si>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</si>
  <si>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</si>
  <si>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</si>
  <si>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</si>
  <si>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</si>
  <si>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</si>
  <si>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</si>
  <si>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</si>
  <si>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</si>
  <si>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</si>
  <si>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</si>
  <si>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</si>
  <si>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</si>
  <si>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</si>
  <si>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</si>
  <si>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</si>
  <si>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</si>
  <si>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</si>
  <si>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</si>
  <si>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</si>
  <si>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</si>
  <si>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</si>
  <si>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</si>
  <si>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</si>
  <si>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</si>
  <si>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</si>
  <si>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</si>
  <si>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</si>
  <si>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</si>
  <si>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</si>
  <si>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</si>
  <si>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</si>
  <si>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</si>
  <si>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</si>
  <si>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</si>
  <si>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</si>
  <si>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</si>
  <si>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</si>
  <si>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</si>
  <si>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</si>
  <si>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</si>
  <si>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</si>
  <si>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</si>
  <si>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</si>
  <si>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</si>
  <si>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</si>
  <si>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</si>
  <si>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</si>
  <si>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</si>
  <si>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</si>
  <si>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</si>
  <si>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</si>
  <si>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</si>
  <si>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</si>
  <si>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</si>
  <si>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</si>
  <si>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</si>
  <si>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</si>
  <si>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</si>
  <si>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</si>
  <si>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</si>
  <si>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</si>
  <si>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</si>
  <si>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</si>
  <si>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</si>
  <si>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</si>
  <si>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</si>
  <si>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</si>
  <si>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</si>
  <si>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</si>
  <si>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</si>
  <si>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</si>
  <si>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</si>
  <si>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</si>
  <si>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</si>
  <si>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</si>
  <si>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</si>
  <si>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</si>
  <si>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</si>
  <si>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</si>
  <si>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</si>
  <si>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</si>
  <si>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</si>
  <si>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</si>
  <si>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</si>
  <si>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</si>
  <si>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</si>
  <si>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</si>
  <si>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</si>
  <si>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</si>
  <si>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</si>
  <si>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</si>
  <si>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</si>
  <si>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</si>
  <si>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</si>
  <si>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</si>
  <si>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</si>
  <si>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</si>
  <si>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</si>
  <si>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</si>
  <si>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</si>
  <si>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</si>
  <si>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</si>
  <si>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</si>
  <si>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</si>
  <si>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</si>
  <si>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</si>
  <si>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</si>
  <si>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</si>
  <si>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</si>
  <si>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</si>
  <si>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</si>
  <si>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</si>
  <si>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</si>
  <si>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</si>
  <si>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</si>
  <si>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</si>
  <si>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</si>
  <si>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</si>
  <si>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</si>
  <si>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</si>
  <si>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</si>
  <si>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</si>
  <si>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</si>
  <si>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</si>
  <si>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</si>
  <si>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</si>
  <si>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</si>
  <si>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</si>
  <si>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</si>
  <si>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</si>
  <si>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</si>
  <si>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</si>
  <si>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</si>
  <si>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</si>
  <si>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</si>
  <si>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</si>
  <si>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</si>
  <si>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</si>
  <si>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</si>
  <si>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</si>
  <si>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</si>
  <si>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</si>
  <si>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</si>
  <si>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</si>
  <si>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</si>
  <si>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</si>
  <si>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</si>
  <si>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</si>
  <si>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</si>
  <si>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</si>
  <si>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</si>
  <si>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</si>
  <si>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</si>
  <si>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</si>
  <si>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</si>
  <si>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</si>
  <si>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</si>
  <si>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</si>
  <si>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</si>
  <si>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</si>
  <si>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</si>
  <si>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</si>
  <si>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</si>
  <si>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</si>
  <si>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</si>
  <si>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</si>
  <si>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</si>
  <si>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</si>
  <si>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</si>
  <si>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</si>
  <si>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</si>
  <si>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</si>
  <si>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</si>
  <si>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</si>
  <si>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</si>
  <si>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</si>
  <si>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</si>
  <si>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</si>
  <si>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</si>
  <si>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</si>
  <si>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</si>
  <si>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</si>
  <si>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</si>
  <si>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</si>
  <si>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</si>
  <si>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</si>
  <si>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</si>
  <si>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</si>
  <si>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</si>
  <si>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</si>
  <si>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</si>
  <si>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</si>
  <si>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</si>
  <si>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</si>
  <si>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</si>
  <si>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</si>
  <si>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</si>
  <si>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</si>
  <si>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</si>
  <si>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</si>
  <si>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</si>
  <si>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</si>
  <si>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</si>
  <si>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</si>
  <si>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</si>
  <si>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</si>
  <si>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</si>
  <si>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</si>
  <si>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</si>
  <si>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</si>
  <si>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</si>
  <si>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</si>
  <si>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</si>
  <si>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</si>
  <si>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</si>
  <si>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</si>
  <si>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</si>
  <si>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</si>
  <si>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</si>
  <si>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</si>
  <si>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</si>
  <si>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</si>
  <si>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</si>
  <si>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</si>
  <si>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</si>
  <si>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</si>
  <si>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</si>
  <si>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</si>
  <si>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</si>
  <si>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</si>
  <si>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</si>
  <si>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</si>
  <si>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</si>
  <si>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</si>
  <si>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</si>
  <si>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</si>
  <si>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</si>
  <si>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</si>
  <si>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</si>
  <si>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</si>
  <si>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</si>
  <si>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</si>
  <si>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</si>
  <si>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</si>
  <si>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</si>
  <si>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</si>
  <si>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</si>
  <si>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</si>
  <si>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</si>
  <si>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</si>
  <si>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</si>
  <si>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</si>
  <si>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</si>
  <si>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</si>
  <si>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</si>
  <si>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</si>
  <si>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</si>
  <si>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</si>
  <si>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</si>
  <si>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</si>
  <si>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</si>
  <si>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</si>
  <si>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</si>
  <si>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</si>
  <si>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</si>
  <si>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</si>
  <si>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</si>
  <si>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</si>
  <si>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</si>
  <si>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</si>
  <si>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</si>
  <si>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</si>
  <si>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</si>
  <si>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</si>
  <si>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</si>
  <si>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</si>
  <si>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</si>
  <si>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</si>
  <si>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</si>
  <si>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</si>
  <si>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</si>
  <si>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</si>
  <si>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</si>
  <si>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</si>
  <si>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</si>
  <si>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</si>
  <si>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</si>
  <si>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</si>
  <si>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</si>
  <si>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</si>
  <si>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</si>
  <si>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</si>
  <si>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</si>
  <si>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</si>
  <si>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</si>
  <si>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</si>
  <si>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</si>
  <si>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</si>
  <si>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</si>
  <si>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</si>
  <si>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</si>
  <si>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</si>
  <si>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</si>
  <si>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</si>
  <si>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</si>
  <si>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</si>
  <si>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</si>
  <si>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</si>
  <si>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</si>
  <si>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</si>
  <si>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</si>
  <si>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</si>
  <si>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</si>
  <si>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</si>
  <si>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</si>
  <si>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</si>
  <si>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</si>
  <si>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</si>
  <si>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</si>
  <si>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</si>
  <si>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</si>
  <si>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</si>
  <si>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</si>
  <si>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</si>
  <si>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</si>
  <si>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</si>
  <si>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</si>
  <si>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</si>
  <si>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</si>
  <si>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</si>
  <si>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</si>
  <si>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</si>
  <si>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</si>
  <si>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</si>
  <si>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</si>
  <si>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</si>
  <si>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</si>
  <si>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</si>
  <si>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</si>
  <si>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</si>
  <si>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</si>
  <si>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</si>
  <si>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</si>
  <si>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</si>
  <si>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</si>
  <si>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</si>
  <si>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</si>
  <si>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</si>
  <si>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</si>
  <si>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</si>
  <si>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</si>
  <si>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</si>
  <si>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</si>
  <si>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</si>
  <si>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</si>
  <si>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</si>
  <si>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</si>
  <si>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</si>
  <si>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</si>
  <si>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</si>
  <si>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</si>
  <si>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</si>
  <si>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</si>
  <si>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</si>
  <si>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</si>
  <si>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</si>
  <si>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</si>
  <si>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</si>
  <si>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</si>
  <si>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</si>
  <si>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</si>
  <si>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</si>
  <si>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</si>
  <si>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</si>
  <si>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</si>
  <si>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</si>
  <si>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</si>
  <si>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</si>
  <si>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</si>
  <si>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</si>
  <si>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</si>
  <si>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</si>
  <si>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</si>
  <si>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</si>
  <si>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</si>
  <si>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</si>
  <si>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</si>
  <si>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</si>
  <si>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</si>
  <si>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</si>
  <si>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</si>
  <si>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</si>
  <si>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</si>
  <si>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</si>
  <si>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</si>
  <si>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</si>
  <si>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</si>
  <si>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</si>
  <si>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</si>
  <si>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</si>
  <si>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</si>
  <si>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</si>
  <si>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</si>
  <si>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</si>
  <si>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</si>
  <si>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</si>
  <si>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</si>
  <si>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</si>
  <si>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</si>
  <si>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</si>
  <si>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</si>
  <si>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</si>
  <si>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</si>
  <si>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</si>
  <si>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</si>
  <si>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</si>
  <si>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</si>
  <si>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</si>
  <si>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</si>
  <si>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</si>
  <si>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</si>
  <si>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</si>
  <si>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</si>
  <si>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</si>
  <si>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</si>
  <si>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</si>
  <si>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</si>
  <si>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</si>
  <si>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</si>
  <si>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</si>
  <si>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</si>
  <si>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</si>
  <si>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</si>
  <si>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</si>
  <si>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</si>
  <si>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</si>
  <si>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</si>
  <si>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</si>
  <si>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</si>
  <si>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</si>
  <si>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</si>
  <si>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</si>
  <si>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</si>
  <si>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</si>
  <si>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</si>
  <si>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</si>
  <si>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</si>
  <si>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</si>
  <si>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</si>
  <si>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</si>
  <si>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</si>
  <si>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</si>
  <si>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</si>
  <si>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</si>
  <si>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</si>
  <si>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</si>
  <si>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</si>
  <si>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</si>
  <si>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</si>
  <si>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</si>
  <si>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</si>
  <si>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</si>
  <si>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</si>
  <si>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</si>
  <si>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</si>
  <si>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</si>
  <si>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</si>
  <si>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</si>
  <si>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</si>
  <si>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</si>
  <si>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</si>
  <si>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</si>
  <si>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</si>
  <si>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</si>
  <si>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</si>
  <si>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</si>
  <si>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</si>
  <si>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</si>
  <si>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</si>
  <si>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</si>
  <si>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</si>
  <si>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</si>
  <si>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</si>
  <si>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</si>
  <si>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</si>
  <si>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</si>
  <si>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</si>
  <si>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</si>
  <si>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</si>
  <si>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</si>
  <si>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</si>
  <si>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</si>
  <si>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</si>
  <si>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</si>
  <si>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</si>
  <si>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</si>
  <si>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</si>
  <si>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</si>
  <si>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</si>
  <si>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</si>
  <si>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</si>
  <si>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</si>
  <si>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</si>
  <si>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</si>
  <si>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</si>
  <si>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</si>
  <si>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</si>
  <si>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</si>
  <si>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</si>
  <si>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</si>
  <si>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</si>
  <si>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</si>
  <si>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</si>
  <si>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</si>
  <si>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</si>
  <si>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</si>
  <si>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</si>
  <si>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</si>
  <si>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</si>
  <si>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</si>
  <si>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</si>
  <si>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</si>
  <si>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</si>
  <si>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</si>
  <si>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</si>
  <si>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</si>
  <si>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</si>
  <si>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</si>
  <si>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</si>
  <si>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</si>
  <si>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</si>
  <si>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</si>
  <si>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</si>
  <si>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</si>
  <si>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</si>
  <si>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</si>
  <si>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</si>
  <si>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</si>
  <si>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</si>
  <si>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</si>
  <si>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</si>
  <si>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</si>
  <si>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</si>
  <si>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</si>
  <si>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</si>
  <si>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</si>
  <si>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</si>
  <si>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</si>
  <si>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</si>
  <si>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</si>
  <si>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</si>
  <si>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</si>
  <si>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</si>
  <si>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</si>
  <si>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</si>
  <si>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</si>
  <si>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</si>
  <si>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</si>
  <si>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</si>
  <si>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</si>
  <si>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</si>
  <si>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</si>
  <si>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</si>
  <si>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</si>
  <si>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</si>
  <si>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</si>
  <si>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</si>
  <si>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</si>
  <si>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</si>
  <si>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</si>
  <si>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</si>
  <si>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</si>
  <si>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</si>
  <si>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</si>
  <si>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</si>
  <si>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</si>
  <si>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</si>
  <si>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</si>
  <si>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</si>
  <si>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</si>
  <si>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</si>
  <si>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</si>
  <si>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</si>
  <si>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</si>
  <si>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</si>
  <si>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</si>
  <si>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</si>
  <si>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</si>
  <si>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</si>
  <si>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</si>
  <si>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</si>
  <si>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</si>
  <si>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</si>
  <si>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</si>
  <si>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</si>
  <si>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</si>
  <si>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</si>
  <si>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</si>
  <si>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</si>
  <si>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</si>
  <si>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</si>
  <si>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</si>
  <si>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</si>
  <si>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</si>
  <si>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</si>
  <si>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</si>
  <si>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</si>
  <si>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</si>
  <si>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</si>
  <si>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</si>
  <si>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</si>
  <si>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</si>
  <si>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</si>
  <si>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</si>
  <si>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</si>
  <si>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</si>
  <si>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</si>
  <si>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</si>
  <si>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</si>
  <si>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</si>
  <si>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</si>
  <si>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</si>
  <si>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</si>
  <si>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</si>
  <si>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</si>
  <si>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</si>
  <si>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</si>
  <si>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</si>
  <si>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</si>
  <si>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</si>
  <si>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</si>
  <si>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</si>
  <si>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</si>
  <si>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</si>
  <si>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</si>
  <si>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</si>
  <si>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</si>
  <si>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</si>
  <si>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</si>
  <si>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</si>
  <si>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</si>
  <si>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</si>
  <si>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</si>
  <si>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</si>
  <si>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</si>
  <si>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</si>
  <si>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</si>
  <si>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</si>
  <si>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</si>
  <si>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</si>
  <si>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</si>
  <si>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</si>
  <si>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</si>
  <si>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</si>
  <si>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</si>
  <si>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</si>
  <si>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</si>
  <si>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</si>
  <si>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</si>
  <si>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</si>
  <si>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</si>
  <si>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</si>
  <si>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</si>
  <si>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</si>
  <si>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</si>
  <si>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</si>
  <si>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</si>
  <si>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</si>
  <si>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</si>
  <si>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</si>
  <si>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</si>
  <si>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</si>
  <si>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</si>
  <si>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</si>
  <si>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</si>
  <si>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</si>
  <si>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</si>
  <si>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</si>
  <si>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</si>
  <si>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</si>
  <si>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</si>
  <si>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</si>
  <si>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</si>
  <si>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</si>
  <si>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</si>
  <si>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</si>
  <si>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</si>
  <si>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</si>
  <si>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</si>
  <si>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</si>
  <si>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</si>
  <si>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</si>
  <si>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</si>
  <si>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</si>
  <si>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</si>
  <si>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</si>
  <si>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</si>
  <si>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</si>
  <si>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</si>
  <si>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</si>
  <si>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</si>
  <si>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</si>
  <si>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</si>
  <si>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</si>
  <si>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</si>
  <si>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</si>
  <si>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</si>
  <si>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</si>
  <si>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</si>
  <si>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</si>
  <si>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</si>
  <si>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</si>
  <si>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</si>
  <si>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</si>
  <si>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</si>
  <si>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</si>
  <si>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</si>
  <si>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</si>
  <si>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</si>
  <si>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</si>
  <si>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</si>
  <si>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</si>
  <si>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</si>
  <si>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</si>
  <si>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</si>
  <si>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</si>
  <si>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</si>
  <si>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</si>
  <si>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</si>
  <si>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</si>
  <si>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</si>
  <si>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</si>
  <si>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</si>
  <si>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</si>
  <si>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</si>
  <si>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</si>
  <si>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</si>
  <si>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</si>
  <si>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</si>
  <si>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</si>
  <si>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</si>
  <si>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</si>
  <si>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</si>
  <si>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</si>
  <si>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</si>
  <si>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</si>
  <si>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</si>
  <si>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</si>
  <si>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</si>
  <si>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</si>
  <si>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</si>
  <si>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</si>
  <si>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</si>
  <si>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</si>
  <si>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</si>
  <si>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</si>
  <si>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</si>
  <si>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</si>
  <si>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</si>
  <si>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</si>
  <si>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</si>
  <si>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</si>
  <si>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</si>
  <si>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</si>
  <si>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</si>
  <si>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</si>
  <si>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</si>
  <si>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</si>
  <si>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</si>
  <si>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</si>
  <si>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</si>
  <si>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</si>
  <si>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</si>
  <si>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</si>
  <si>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</si>
  <si>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</si>
  <si>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</si>
  <si>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</si>
  <si>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</si>
  <si>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</si>
  <si>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</si>
  <si>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</si>
  <si>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</si>
  <si>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</si>
  <si>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</si>
  <si>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</si>
  <si>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</si>
  <si>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</si>
  <si>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</si>
  <si>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</si>
  <si>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</si>
  <si>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</si>
  <si>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</si>
  <si>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</si>
  <si>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</si>
  <si>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</si>
  <si>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</si>
  <si>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</si>
  <si>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</si>
  <si>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</si>
  <si>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</si>
  <si>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</si>
  <si>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</si>
  <si>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</si>
  <si>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</si>
  <si>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</si>
  <si>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</si>
  <si>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</si>
  <si>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</si>
  <si>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</si>
  <si>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</si>
  <si>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</si>
  <si>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</si>
  <si>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</si>
  <si>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</si>
  <si>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</si>
  <si>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</si>
  <si>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</si>
  <si>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</si>
  <si>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</si>
  <si>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</si>
  <si>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</si>
  <si>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</si>
  <si>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</si>
  <si>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</si>
  <si>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</si>
  <si>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</si>
  <si>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</si>
  <si>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</si>
  <si>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</si>
  <si>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</si>
  <si>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</si>
  <si>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</si>
  <si>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</si>
  <si>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</si>
  <si>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</si>
  <si>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</si>
  <si>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</si>
  <si>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</si>
  <si>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</si>
  <si>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</si>
  <si>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</si>
  <si>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</si>
  <si>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</si>
  <si>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</si>
  <si>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</si>
  <si>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</si>
  <si>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</si>
  <si>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</si>
  <si>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</si>
  <si>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</si>
  <si>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</si>
  <si>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</si>
  <si>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</si>
  <si>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</si>
  <si>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</si>
  <si>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</si>
  <si>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</si>
  <si>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</si>
  <si>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</si>
  <si>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</si>
  <si>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</si>
  <si>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</si>
  <si>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</si>
  <si>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</si>
  <si>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</si>
  <si>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</si>
  <si>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</si>
  <si>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</si>
  <si>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</si>
  <si>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</si>
  <si>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</si>
  <si>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</si>
  <si>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</si>
  <si>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</si>
  <si>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</si>
  <si>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</si>
  <si>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</si>
  <si>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</si>
  <si>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</si>
  <si>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</si>
  <si>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</si>
  <si>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</si>
  <si>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</si>
  <si>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</si>
  <si>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</si>
  <si>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</si>
  <si>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</si>
  <si>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</si>
  <si>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</si>
  <si>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</si>
  <si>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</si>
  <si>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</si>
  <si>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</si>
  <si>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</si>
  <si>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</si>
  <si>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</si>
  <si>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</si>
  <si>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</si>
  <si>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</si>
  <si>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</si>
  <si>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</si>
  <si>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</si>
  <si>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</si>
  <si>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</si>
  <si>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</si>
  <si>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</si>
  <si>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</si>
  <si>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</si>
  <si>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</si>
  <si>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</si>
  <si>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</si>
  <si>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</si>
  <si>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</si>
  <si>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</si>
  <si>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</si>
  <si>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</si>
  <si>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</si>
  <si>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</si>
  <si>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</si>
  <si>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</si>
  <si>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</si>
  <si>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</si>
  <si>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</si>
  <si>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</si>
  <si>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</si>
  <si>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</si>
  <si>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</si>
  <si>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</si>
  <si>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</si>
  <si>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</si>
  <si>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</si>
  <si>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</si>
  <si>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</si>
  <si>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</si>
  <si>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</si>
  <si>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</si>
  <si>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</si>
  <si>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</si>
  <si>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</si>
  <si>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</si>
  <si>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</si>
  <si>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</si>
  <si>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</si>
  <si>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</si>
  <si>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</si>
  <si>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</si>
  <si>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</si>
  <si>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</si>
  <si>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</si>
  <si>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</si>
  <si>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</si>
  <si>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</si>
  <si>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</si>
  <si>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</si>
  <si>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</si>
  <si>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</si>
  <si>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</si>
  <si>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</si>
  <si>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</si>
  <si>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</si>
  <si>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</si>
  <si>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</si>
  <si>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</si>
  <si>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</si>
  <si>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</si>
  <si>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</si>
  <si>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</si>
  <si>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</si>
  <si>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</si>
  <si>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</si>
  <si>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</si>
  <si>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</si>
  <si>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</si>
  <si>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</si>
  <si>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</si>
  <si>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</si>
  <si>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</si>
  <si>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</si>
  <si>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</si>
  <si>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</si>
  <si>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</si>
  <si>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</si>
  <si>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</si>
  <si>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</si>
  <si>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</si>
  <si>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</si>
  <si>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</si>
  <si>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</si>
  <si>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</si>
  <si>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</si>
  <si>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</si>
  <si>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</si>
  <si>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</si>
  <si>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</si>
  <si>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</si>
  <si>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</si>
  <si>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</si>
  <si>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</si>
  <si>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</si>
  <si>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</si>
  <si>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</si>
  <si>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</si>
  <si>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</si>
  <si>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</si>
  <si>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</si>
  <si>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</si>
  <si>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</si>
  <si>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</si>
  <si>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</si>
  <si>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</si>
  <si>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</si>
  <si>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</si>
  <si>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</si>
  <si>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</si>
  <si>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</si>
  <si>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</si>
  <si>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</si>
  <si>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</si>
  <si>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</si>
  <si>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</si>
  <si>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</si>
  <si>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</si>
  <si>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</si>
  <si>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</si>
  <si>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</si>
  <si>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</si>
  <si>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</si>
  <si>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</si>
  <si>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</si>
  <si>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</si>
  <si>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</si>
  <si>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</si>
  <si>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</si>
  <si>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</si>
  <si>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</si>
  <si>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</si>
  <si>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</si>
  <si>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</si>
  <si>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</si>
  <si>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</si>
  <si>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</si>
  <si>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</si>
  <si>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</si>
  <si>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</si>
  <si>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</si>
  <si>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</si>
  <si>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</si>
  <si>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</si>
  <si>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</si>
  <si>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</si>
  <si>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</si>
  <si>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</si>
  <si>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</si>
  <si>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</si>
  <si>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</si>
  <si>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</si>
  <si>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</si>
  <si>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</si>
  <si>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</si>
  <si>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</si>
  <si>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</si>
  <si>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</si>
  <si>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</si>
  <si>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</si>
  <si>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</si>
  <si>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</si>
  <si>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</si>
  <si>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</si>
  <si>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</si>
  <si>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</si>
  <si>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</si>
  <si>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</si>
  <si>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</si>
  <si>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</si>
  <si>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</si>
  <si>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</si>
  <si>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</si>
  <si>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</si>
  <si>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</si>
  <si>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</si>
  <si>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</si>
  <si>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</si>
  <si>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</si>
  <si>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</si>
  <si>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</si>
  <si>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</si>
  <si>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</si>
  <si>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</si>
  <si>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</si>
  <si>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</si>
  <si>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</si>
  <si>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</si>
  <si>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</si>
  <si>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</si>
  <si>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</si>
  <si>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</si>
  <si>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</si>
  <si>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</si>
  <si>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</si>
  <si>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</si>
  <si>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</si>
  <si>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</si>
  <si>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</si>
  <si>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</si>
  <si>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</si>
  <si>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</si>
  <si>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</si>
  <si>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</si>
  <si>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</si>
  <si>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</si>
  <si>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</si>
  <si>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</si>
  <si>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</si>
  <si>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</si>
  <si>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</si>
  <si>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</si>
  <si>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</si>
  <si>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</si>
  <si>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</si>
  <si>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</si>
  <si>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</si>
  <si>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</si>
  <si>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</si>
  <si>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</si>
  <si>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</si>
  <si>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</si>
  <si>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</si>
  <si>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</si>
  <si>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</si>
  <si>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</si>
  <si>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</si>
  <si>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</si>
  <si>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</si>
  <si>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</si>
  <si>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</si>
  <si>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</si>
  <si>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</si>
  <si>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</si>
  <si>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</si>
  <si>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</si>
  <si>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</si>
  <si>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</si>
  <si>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</si>
  <si>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</si>
  <si>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</si>
  <si>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</si>
  <si>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</si>
  <si>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</si>
  <si>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</si>
  <si>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</si>
  <si>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</si>
  <si>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</si>
  <si>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</si>
  <si>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</si>
  <si>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</si>
  <si>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</si>
  <si>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</si>
  <si>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</si>
  <si>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</si>
  <si>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</si>
  <si>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</si>
  <si>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</si>
  <si>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</si>
  <si>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</si>
  <si>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</si>
  <si>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</si>
  <si>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</si>
  <si>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</si>
  <si>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</si>
  <si>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</si>
  <si>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</si>
  <si>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</si>
  <si>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</si>
  <si>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</si>
  <si>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</si>
  <si>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</si>
  <si>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</si>
  <si>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</si>
  <si>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</si>
  <si>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</si>
  <si>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</si>
  <si>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</si>
  <si>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</si>
  <si>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</si>
  <si>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</si>
  <si>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</si>
  <si>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</si>
  <si>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</si>
  <si>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</si>
  <si>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</si>
  <si>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</si>
  <si>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</si>
  <si>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</si>
  <si>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</si>
  <si>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</si>
  <si>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</si>
  <si>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</si>
  <si>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</si>
  <si>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</si>
  <si>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</si>
  <si>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</si>
  <si>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</si>
  <si>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</si>
  <si>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</si>
  <si>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</si>
  <si>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</si>
  <si>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</si>
  <si>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</si>
  <si>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</si>
  <si>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</si>
  <si>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</si>
  <si>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</si>
  <si>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</si>
  <si>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</si>
  <si>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</si>
  <si>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</si>
  <si>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</si>
  <si>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</si>
  <si>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</si>
  <si>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</si>
  <si>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</si>
  <si>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</si>
  <si>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</si>
  <si>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</si>
  <si>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</si>
  <si>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</si>
  <si>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</si>
  <si>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</si>
  <si>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</si>
  <si>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</si>
  <si>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</si>
  <si>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</si>
  <si>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</si>
  <si>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</si>
  <si>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</si>
  <si>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</si>
  <si>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</si>
  <si>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</si>
  <si>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</si>
  <si>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</si>
  <si>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</si>
  <si>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</si>
  <si>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</si>
  <si>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</si>
  <si>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</si>
  <si>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</si>
  <si>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</si>
  <si>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</si>
  <si>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</si>
  <si>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</si>
  <si>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</si>
  <si>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</si>
  <si>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</si>
  <si>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</si>
  <si>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</si>
  <si>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</si>
  <si>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</si>
  <si>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</si>
  <si>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</si>
  <si>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</si>
  <si>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</si>
  <si>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</si>
  <si>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</si>
  <si>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</si>
  <si>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</si>
  <si>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</si>
  <si>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</si>
  <si>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</si>
  <si>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</si>
  <si>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</si>
  <si>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</si>
  <si>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</si>
  <si>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</si>
  <si>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</si>
  <si>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</si>
  <si>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</si>
  <si>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</si>
  <si>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</si>
  <si>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</si>
  <si>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</si>
  <si>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</si>
  <si>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</si>
  <si>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</si>
  <si>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</si>
  <si>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</si>
  <si>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</si>
  <si>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</si>
  <si>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</si>
  <si>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</si>
  <si>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</si>
  <si>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</si>
  <si>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</si>
  <si>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</si>
  <si>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</si>
  <si>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</si>
  <si>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</si>
  <si>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</si>
  <si>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</si>
  <si>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</si>
  <si>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</si>
  <si>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</si>
  <si>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</si>
  <si>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</si>
  <si>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</si>
  <si>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</si>
  <si>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</si>
  <si>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</si>
  <si>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</si>
  <si>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</si>
  <si>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</si>
  <si>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</si>
  <si>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</si>
  <si>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</si>
  <si>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</si>
  <si>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</si>
  <si>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</si>
  <si>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</si>
  <si>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</si>
  <si>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</si>
  <si>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</si>
  <si>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</si>
  <si>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</si>
  <si>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</si>
  <si>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</si>
  <si>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</si>
  <si>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</si>
  <si>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</si>
  <si>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</si>
  <si>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</si>
  <si>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</si>
  <si>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</si>
  <si>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</si>
  <si>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</si>
  <si>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</si>
  <si>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</si>
  <si>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</si>
  <si>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</si>
  <si>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</si>
  <si>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</si>
  <si>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</si>
  <si>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</si>
  <si>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</si>
  <si>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</si>
  <si>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</si>
  <si>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</si>
  <si>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</si>
  <si>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</si>
  <si>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</si>
  <si>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</si>
  <si>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</si>
  <si>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</si>
  <si>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</si>
  <si>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</si>
  <si>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</si>
  <si>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</si>
  <si>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</si>
  <si>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</si>
  <si>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</si>
  <si>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</si>
  <si>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</si>
  <si>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</si>
  <si>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</si>
  <si>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</si>
  <si>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</si>
  <si>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</si>
  <si>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</si>
  <si>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</si>
  <si>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</si>
  <si>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</si>
  <si>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</si>
  <si>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</si>
  <si>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</si>
  <si>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</si>
  <si>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</si>
  <si>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</si>
  <si>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</si>
  <si>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</si>
  <si>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</si>
  <si>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</si>
  <si>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</si>
  <si>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</si>
  <si>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</si>
  <si>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</si>
  <si>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</si>
  <si>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</si>
  <si>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</si>
  <si>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</si>
  <si>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</si>
  <si>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</si>
  <si>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</si>
  <si>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</si>
  <si>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</si>
  <si>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</si>
  <si>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</si>
  <si>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</si>
  <si>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</si>
  <si>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</si>
  <si>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</si>
  <si>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</si>
  <si>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</si>
  <si>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</si>
  <si>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</si>
  <si>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</si>
  <si>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</si>
  <si>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</si>
  <si>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</si>
  <si>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</si>
  <si>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</si>
  <si>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</si>
  <si>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</si>
  <si>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</si>
  <si>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</si>
  <si>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</si>
  <si>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</si>
  <si>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</si>
  <si>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</si>
  <si>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</si>
  <si>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</si>
  <si>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</si>
  <si>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</si>
  <si>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</si>
  <si>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</si>
  <si>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</si>
  <si>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</si>
  <si>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</si>
  <si>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</si>
  <si>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</si>
  <si>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</si>
  <si>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</si>
  <si>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</si>
  <si>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</si>
  <si>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</si>
  <si>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</si>
  <si>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</si>
  <si>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</si>
  <si>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</si>
  <si>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</si>
  <si>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</si>
  <si>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</si>
  <si>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</si>
  <si>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</si>
  <si>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</si>
  <si>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</si>
  <si>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</si>
  <si>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</si>
  <si>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</si>
  <si>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</si>
  <si>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</si>
  <si>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</si>
  <si>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</si>
  <si>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</si>
  <si>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</si>
  <si>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</si>
  <si>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</si>
  <si>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</si>
  <si>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</si>
  <si>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</si>
  <si>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</si>
  <si>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</si>
  <si>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</si>
  <si>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</si>
  <si>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</si>
  <si>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</si>
  <si>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</si>
  <si>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</si>
  <si>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</si>
  <si>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</si>
  <si>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</si>
  <si>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</si>
  <si>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</si>
  <si>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</si>
  <si>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</si>
  <si>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</si>
  <si>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</si>
  <si>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</si>
  <si>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</si>
  <si>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</si>
  <si>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</si>
  <si>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</si>
  <si>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</si>
  <si>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</si>
  <si>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</si>
  <si>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</si>
  <si>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</si>
  <si>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</si>
  <si>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</si>
  <si>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</si>
  <si>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</si>
  <si>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</si>
  <si>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</si>
  <si>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</si>
  <si>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</si>
  <si>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</si>
  <si>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</si>
  <si>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</si>
  <si>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</si>
  <si>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</si>
  <si>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</si>
  <si>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</si>
  <si>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</si>
  <si>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</si>
  <si>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</si>
  <si>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</si>
  <si>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</si>
  <si>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</si>
  <si>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</si>
  <si>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</si>
  <si>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</si>
  <si>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</si>
  <si>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</si>
  <si>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</si>
  <si>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</si>
  <si>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</si>
  <si>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</si>
  <si>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</si>
  <si>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</si>
  <si>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</si>
  <si>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</si>
  <si>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</si>
  <si>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</si>
  <si>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</si>
  <si>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</si>
  <si>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</si>
  <si>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</si>
  <si>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</si>
  <si>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</si>
  <si>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</si>
  <si>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</si>
  <si>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</si>
  <si>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</si>
  <si>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</si>
  <si>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</si>
  <si>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</si>
  <si>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</si>
  <si>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</si>
  <si>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</si>
  <si>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</si>
  <si>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</si>
  <si>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</si>
  <si>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</si>
  <si>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</si>
  <si>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</si>
  <si>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</si>
  <si>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</si>
  <si>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</si>
  <si>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</si>
  <si>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</si>
  <si>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</si>
  <si>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</si>
  <si>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</si>
  <si>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</si>
  <si>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</si>
  <si>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</si>
  <si>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</si>
  <si>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</si>
  <si>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</si>
  <si>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</si>
  <si>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</si>
  <si>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</si>
  <si>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</si>
  <si>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</si>
  <si>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</si>
  <si>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</si>
  <si>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</si>
  <si>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</si>
  <si>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</si>
  <si>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</si>
  <si>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</si>
  <si>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</si>
  <si>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</si>
  <si>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</si>
  <si>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</si>
  <si>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</si>
  <si>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</si>
  <si>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</si>
  <si>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</si>
  <si>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</si>
  <si>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</si>
  <si>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</si>
  <si>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</si>
  <si>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</si>
  <si>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</si>
  <si>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</si>
  <si>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</si>
  <si>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</si>
  <si>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</si>
  <si>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</si>
  <si>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</si>
  <si>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</si>
  <si>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</si>
  <si>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</si>
  <si>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</si>
  <si>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</si>
  <si>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</si>
  <si>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</si>
  <si>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</si>
  <si>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</si>
  <si>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</si>
  <si>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</si>
  <si>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</si>
  <si>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</si>
  <si>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</si>
  <si>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</si>
  <si>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</si>
  <si>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</si>
  <si>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</si>
  <si>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</si>
  <si>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</si>
  <si>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</si>
  <si>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</si>
  <si>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</si>
  <si>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</si>
  <si>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</si>
  <si>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</si>
  <si>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</si>
  <si>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</si>
  <si>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</si>
  <si>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</si>
  <si>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</si>
  <si>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</si>
  <si>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</si>
  <si>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</si>
  <si>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</si>
  <si>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</si>
  <si>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</si>
  <si>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</si>
  <si>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</si>
  <si>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</si>
  <si>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</si>
  <si>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</si>
  <si>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</si>
  <si>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</si>
  <si>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</si>
  <si>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</si>
  <si>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</si>
  <si>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</si>
  <si>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</si>
  <si>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</si>
  <si>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</si>
  <si>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</si>
  <si>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</si>
  <si>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</si>
  <si>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</si>
  <si>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</si>
  <si>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</si>
  <si>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</si>
  <si>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</si>
  <si>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</si>
  <si>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</si>
  <si>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</si>
  <si>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</si>
  <si>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</si>
  <si>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</si>
  <si>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</si>
  <si>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</si>
  <si>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</si>
  <si>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</si>
  <si>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</si>
  <si>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</si>
  <si>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</si>
  <si>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</si>
  <si>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</si>
  <si>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</si>
  <si>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</si>
  <si>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</si>
  <si>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</si>
  <si>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</si>
  <si>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</si>
  <si>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</si>
  <si>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</si>
  <si>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</si>
  <si>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</si>
  <si>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</si>
  <si>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</si>
  <si>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</si>
  <si>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</si>
  <si>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</si>
  <si>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</si>
  <si>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</si>
  <si>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</si>
  <si>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</si>
  <si>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</si>
  <si>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</si>
  <si>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</si>
  <si>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</si>
  <si>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</si>
  <si>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</si>
  <si>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</si>
  <si>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</si>
  <si>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</si>
  <si>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</si>
  <si>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</si>
  <si>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</si>
  <si>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</si>
  <si>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</si>
  <si>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</si>
  <si>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</si>
  <si>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</si>
  <si>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</si>
  <si>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</si>
  <si>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</si>
  <si>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</si>
  <si>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</si>
  <si>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</si>
  <si>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</si>
  <si>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</si>
  <si>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</si>
  <si>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</si>
  <si>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</si>
  <si>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</si>
  <si>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</si>
  <si>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</si>
  <si>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</si>
  <si>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</si>
  <si>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</si>
  <si>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</si>
  <si>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</si>
  <si>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</si>
  <si>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</si>
  <si>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</si>
  <si>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</si>
  <si>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</si>
  <si>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</si>
  <si>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</si>
  <si>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</si>
  <si>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</si>
  <si>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</si>
  <si>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</si>
  <si>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</si>
  <si>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</si>
  <si>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</si>
  <si>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</si>
  <si>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</si>
  <si>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</si>
  <si>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</si>
  <si>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</si>
  <si>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</si>
  <si>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</si>
  <si>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</si>
  <si>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</si>
  <si>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</si>
  <si>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</si>
  <si>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</si>
  <si>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</si>
  <si>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</si>
  <si>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</si>
  <si>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</si>
  <si>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</si>
  <si>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</si>
  <si>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</si>
  <si>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</si>
  <si>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</si>
  <si>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</si>
  <si>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</si>
  <si>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</si>
  <si>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</si>
  <si>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</si>
  <si>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</si>
  <si>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</si>
  <si>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</si>
  <si>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</si>
  <si>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</si>
  <si>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</si>
  <si>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</si>
  <si>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</si>
  <si>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</si>
  <si>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</si>
  <si>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</si>
  <si>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</si>
  <si>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</si>
  <si>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</si>
  <si>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</si>
  <si>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</si>
  <si>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</si>
  <si>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</si>
  <si>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</si>
  <si>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</si>
  <si>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</si>
  <si>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</si>
  <si>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</si>
  <si>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</si>
  <si>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</si>
  <si>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</si>
  <si>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</si>
  <si>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</si>
  <si>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</si>
  <si>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</si>
  <si>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</si>
  <si>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</si>
  <si>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</si>
  <si>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</si>
  <si>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</si>
  <si>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</si>
  <si>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</si>
  <si>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</si>
  <si>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</si>
  <si>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</si>
  <si>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</si>
  <si>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</si>
  <si>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</si>
  <si>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</si>
  <si>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</si>
  <si>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</si>
  <si>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</si>
  <si>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</si>
  <si>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</si>
  <si>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</si>
  <si>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</si>
  <si>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</si>
  <si>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</si>
  <si>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</si>
  <si>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</si>
  <si>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</si>
  <si>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</si>
  <si>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</si>
  <si>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</si>
  <si>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</si>
  <si>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</si>
  <si>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</si>
  <si>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</si>
  <si>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</si>
  <si>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</si>
  <si>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</si>
  <si>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</si>
  <si>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</si>
  <si>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</si>
  <si>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</si>
  <si>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</si>
  <si>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</si>
  <si>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</si>
  <si>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</si>
  <si>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</si>
  <si>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</si>
  <si>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</si>
  <si>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</si>
  <si>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</si>
  <si>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</si>
  <si>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</si>
  <si>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</si>
  <si>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</si>
  <si>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</si>
  <si>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</si>
  <si>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</si>
  <si>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</si>
  <si>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</si>
  <si>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</si>
  <si>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</si>
  <si>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</si>
  <si>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</si>
  <si>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</si>
  <si>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</si>
  <si>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</si>
  <si>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</si>
  <si>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</si>
  <si>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</si>
  <si>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</si>
  <si>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</si>
  <si>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</si>
  <si>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</si>
  <si>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</si>
  <si>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</si>
  <si>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</si>
  <si>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</si>
  <si>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</si>
  <si>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</si>
  <si>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</si>
  <si>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</si>
  <si>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</si>
  <si>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</si>
  <si>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</si>
  <si>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</si>
  <si>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</si>
  <si>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</si>
  <si>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</si>
  <si>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</si>
  <si>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</si>
  <si>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</si>
  <si>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</si>
  <si>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</si>
  <si>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</si>
  <si>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</si>
  <si>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</si>
  <si>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</si>
  <si>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</si>
  <si>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</si>
  <si>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</si>
  <si>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</si>
  <si>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</si>
  <si>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</si>
  <si>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</si>
  <si>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</si>
  <si>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</si>
  <si>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</si>
  <si>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</si>
  <si>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</si>
  <si>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</si>
  <si>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</si>
  <si>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</si>
  <si>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</si>
  <si>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</si>
  <si>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</si>
  <si>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</si>
  <si>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</si>
  <si>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</si>
  <si>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</si>
  <si>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</si>
  <si>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</si>
  <si>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</si>
  <si>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</si>
  <si>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</si>
  <si>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</si>
  <si>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</si>
  <si>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</si>
  <si>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</si>
  <si>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</si>
  <si>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</si>
  <si>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</si>
  <si>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</si>
  <si>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</si>
  <si>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</si>
  <si>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</si>
  <si>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</si>
  <si>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</si>
  <si>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</si>
  <si>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</si>
  <si>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</si>
  <si>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</si>
  <si>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</si>
  <si>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</si>
  <si>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</si>
  <si>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</si>
  <si>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</si>
  <si>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</si>
  <si>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</si>
  <si>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</si>
  <si>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</si>
  <si>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</si>
  <si>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</si>
  <si>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</si>
  <si>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</si>
  <si>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</si>
  <si>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</si>
  <si>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</si>
  <si>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</si>
  <si>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</si>
  <si>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</si>
  <si>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</si>
  <si>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</si>
  <si>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</si>
  <si>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</si>
  <si>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</si>
  <si>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</si>
  <si>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</si>
  <si>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</si>
  <si>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</si>
  <si>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</si>
  <si>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</si>
  <si>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</si>
  <si>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</si>
  <si>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</si>
  <si>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</si>
  <si>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</si>
  <si>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</si>
  <si>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</si>
  <si>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</si>
  <si>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</si>
  <si>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</si>
  <si>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</si>
  <si>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</si>
  <si>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</si>
  <si>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</si>
  <si>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</si>
  <si>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</si>
  <si>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</si>
  <si>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</si>
  <si>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</si>
  <si>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</si>
  <si>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</si>
  <si>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</si>
  <si>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</si>
  <si>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</si>
  <si>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</si>
  <si>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</si>
  <si>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</si>
  <si>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</si>
  <si>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</si>
  <si>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</si>
  <si>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</si>
  <si>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</si>
  <si>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</si>
  <si>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</si>
  <si>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</si>
  <si>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</si>
  <si>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</si>
  <si>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</si>
  <si>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</si>
  <si>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</si>
  <si>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</si>
  <si>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</si>
  <si>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</si>
  <si>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</si>
  <si>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</si>
  <si>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</si>
  <si>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</si>
  <si>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</si>
  <si>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</si>
  <si>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</si>
  <si>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</si>
  <si>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</si>
  <si>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</si>
  <si>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</si>
  <si>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</si>
  <si>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</si>
  <si>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</si>
  <si>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</si>
  <si>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</si>
  <si>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</si>
  <si>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</si>
  <si>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</si>
  <si>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</si>
  <si>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</si>
  <si>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</si>
  <si>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</si>
  <si>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</si>
  <si>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</si>
  <si>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</si>
  <si>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</si>
  <si>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</si>
  <si>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</si>
  <si>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</si>
  <si>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</si>
  <si>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</si>
  <si>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</si>
  <si>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</si>
  <si>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</si>
  <si>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</si>
  <si>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</si>
  <si>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</si>
  <si>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</si>
  <si>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</si>
  <si>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</si>
  <si>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</si>
  <si>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</si>
  <si>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</si>
  <si>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</si>
  <si>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</si>
  <si>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</si>
  <si>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</si>
  <si>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</si>
  <si>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</si>
  <si>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</si>
  <si>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</si>
  <si>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</si>
  <si>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</si>
  <si>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</si>
  <si>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</si>
  <si>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</si>
  <si>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</si>
  <si>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</si>
  <si>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</si>
  <si>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</si>
  <si>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</si>
  <si>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</si>
  <si>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</si>
  <si>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</si>
  <si>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</si>
  <si>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</si>
  <si>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</si>
  <si>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</si>
  <si>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</si>
  <si>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</si>
  <si>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</si>
  <si>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</si>
  <si>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</si>
  <si>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</si>
  <si>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</si>
  <si>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</si>
  <si>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</si>
  <si>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</si>
  <si>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</si>
  <si>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</si>
  <si>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</si>
  <si>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</si>
  <si>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</si>
  <si>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</si>
  <si>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</si>
  <si>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</si>
  <si>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</si>
  <si>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</si>
  <si>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</si>
  <si>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</si>
  <si>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</si>
  <si>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</si>
  <si>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</si>
  <si>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</si>
  <si>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</si>
  <si>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</si>
  <si>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</si>
  <si>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</si>
  <si>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</si>
  <si>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</si>
  <si>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</si>
  <si>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</si>
  <si>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</si>
  <si>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</si>
  <si>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</si>
  <si>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</si>
  <si>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</si>
  <si>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</si>
  <si>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</si>
  <si>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</si>
  <si>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</si>
  <si>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</si>
  <si>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</si>
  <si>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</si>
  <si>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</si>
  <si>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</si>
  <si>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</si>
  <si>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</si>
  <si>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</si>
  <si>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</si>
  <si>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</si>
  <si>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</si>
  <si>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</si>
  <si>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</si>
  <si>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</si>
  <si>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</si>
  <si>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</si>
  <si>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</si>
  <si>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</si>
  <si>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</si>
  <si>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</si>
  <si>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</si>
  <si>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</si>
  <si>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</si>
  <si>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</si>
  <si>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</si>
  <si>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</si>
  <si>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</si>
  <si>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</si>
  <si>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</si>
  <si>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</si>
  <si>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</si>
  <si>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</si>
  <si>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</si>
  <si>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</si>
  <si>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</si>
  <si>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</si>
  <si>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</si>
  <si>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</si>
  <si>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</si>
  <si>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</si>
  <si>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</si>
  <si>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</si>
  <si>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</si>
  <si>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</si>
  <si>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</si>
  <si>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</si>
  <si>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</si>
  <si>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</si>
  <si>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</si>
  <si>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</si>
  <si>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</si>
  <si>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</si>
  <si>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</si>
  <si>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</si>
  <si>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</si>
  <si>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</si>
  <si>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</si>
  <si>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</si>
  <si>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</si>
  <si>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</si>
  <si>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</si>
  <si>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</si>
  <si>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</si>
  <si>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</si>
  <si>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</si>
  <si>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</si>
  <si>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</si>
  <si>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</si>
  <si>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</si>
  <si>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</si>
  <si>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</si>
  <si>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</si>
  <si>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</si>
  <si>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</si>
  <si>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</si>
  <si>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</si>
  <si>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</si>
  <si>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</si>
  <si>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</si>
  <si>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</si>
  <si>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</si>
  <si>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</si>
  <si>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</si>
  <si>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</si>
  <si>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</si>
  <si>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</si>
  <si>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</si>
  <si>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</si>
  <si>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</si>
  <si>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</si>
  <si>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</si>
  <si>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</si>
  <si>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</si>
  <si>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</si>
  <si>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</si>
  <si>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</si>
  <si>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</si>
  <si>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</si>
  <si>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</si>
  <si>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</si>
  <si>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</si>
  <si>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</si>
  <si>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</si>
  <si>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</si>
  <si>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</si>
  <si>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</si>
  <si>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</si>
  <si>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</si>
  <si>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</si>
  <si>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</si>
  <si>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</si>
  <si>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</si>
  <si>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</si>
  <si>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</si>
  <si>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</si>
  <si>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</si>
  <si>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</si>
  <si>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</si>
  <si>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</si>
  <si>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</si>
  <si>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</si>
  <si>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</si>
  <si>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</si>
  <si>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</si>
  <si>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</si>
  <si>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</si>
  <si>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</si>
  <si>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</si>
  <si>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</si>
  <si>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</si>
  <si>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</si>
  <si>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</si>
  <si>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</si>
  <si>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</si>
  <si>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</si>
  <si>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</si>
  <si>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</si>
  <si>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</si>
  <si>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</si>
  <si>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</si>
  <si>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</si>
  <si>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</si>
  <si>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</si>
  <si>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</si>
  <si>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</si>
  <si>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</si>
  <si>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</si>
  <si>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</si>
  <si>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</si>
  <si>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</si>
  <si>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</si>
  <si>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</si>
  <si>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</si>
  <si>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</si>
  <si>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</si>
  <si>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</si>
  <si>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</si>
  <si>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</si>
  <si>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</si>
  <si>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</si>
  <si>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</si>
  <si>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</si>
  <si>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</si>
  <si>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</si>
  <si>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</si>
  <si>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</si>
  <si>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</si>
  <si>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</si>
  <si>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</si>
  <si>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</si>
  <si>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</si>
  <si>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</si>
  <si>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</si>
  <si>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</si>
  <si>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</si>
  <si>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</si>
  <si>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</si>
  <si>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</si>
  <si>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</si>
  <si>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</si>
  <si>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</si>
  <si>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</si>
  <si>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</si>
  <si>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</si>
  <si>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</si>
  <si>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</si>
  <si>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</si>
  <si>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</si>
  <si>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</si>
  <si>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</si>
  <si>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</si>
  <si>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</si>
  <si>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</si>
  <si>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</si>
  <si>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</si>
  <si>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</si>
  <si>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</si>
  <si>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</si>
  <si>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</si>
  <si>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</si>
  <si>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</si>
  <si>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</si>
  <si>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</si>
  <si>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</si>
  <si>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</si>
  <si>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</si>
  <si>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</si>
  <si>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</si>
  <si>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</si>
  <si>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</si>
  <si>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</si>
  <si>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</si>
  <si>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</si>
  <si>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</si>
  <si>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</si>
  <si>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</si>
  <si>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</si>
  <si>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</si>
  <si>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</si>
  <si>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</si>
  <si>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</si>
  <si>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</si>
  <si>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</si>
  <si>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</si>
  <si>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</si>
  <si>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</si>
  <si>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</si>
  <si>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</si>
  <si>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</si>
  <si>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</si>
  <si>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</si>
  <si>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</si>
  <si>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</si>
  <si>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</si>
  <si>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</si>
  <si>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</si>
  <si>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</si>
  <si>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</si>
  <si>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</si>
  <si>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</si>
  <si>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</si>
  <si>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</si>
  <si>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</si>
  <si>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</si>
  <si>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</si>
  <si>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</si>
  <si>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</si>
  <si>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</si>
  <si>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</si>
  <si>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</si>
  <si>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</si>
  <si>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</si>
  <si>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</si>
  <si>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</si>
  <si>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</si>
  <si>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</si>
  <si>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</si>
  <si>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</si>
  <si>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</si>
  <si>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</si>
  <si>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</si>
  <si>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</si>
  <si>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</si>
  <si>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</si>
  <si>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</si>
  <si>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</si>
  <si>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</si>
  <si>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</si>
  <si>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</si>
  <si>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</si>
  <si>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</si>
  <si>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</si>
  <si>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</si>
  <si>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</si>
  <si>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</si>
  <si>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</si>
  <si>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</si>
  <si>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</si>
  <si>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</si>
  <si>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</si>
  <si>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</si>
  <si>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</si>
  <si>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</si>
  <si>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</si>
  <si>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</si>
  <si>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</si>
  <si>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</si>
  <si>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</si>
  <si>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</si>
  <si>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</si>
  <si>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</si>
  <si>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</si>
  <si>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</si>
  <si>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</si>
  <si>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</si>
  <si>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</si>
  <si>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</si>
  <si>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</si>
  <si>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</si>
  <si>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</si>
  <si>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</si>
  <si>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</si>
  <si>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</si>
  <si>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</si>
  <si>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</si>
  <si>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</si>
  <si>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</si>
  <si>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</si>
  <si>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</si>
  <si>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</si>
  <si>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</si>
  <si>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</si>
  <si>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</si>
  <si>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</si>
  <si>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</si>
  <si>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</si>
  <si>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</si>
  <si>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</si>
  <si>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</si>
  <si>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</si>
  <si>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</si>
  <si>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</si>
  <si>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</si>
  <si>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</si>
  <si>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</si>
  <si>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</si>
  <si>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</si>
  <si>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</si>
  <si>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</si>
  <si>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</si>
  <si>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</si>
  <si>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</si>
  <si>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</si>
  <si>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</si>
  <si>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</si>
  <si>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</si>
  <si>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</si>
  <si>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</si>
  <si>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</si>
  <si>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</si>
  <si>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</si>
  <si>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</si>
  <si>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</si>
  <si>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</si>
  <si>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</si>
  <si>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</si>
  <si>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</si>
  <si>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</si>
  <si>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</si>
  <si>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</si>
  <si>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</si>
  <si>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</si>
  <si>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</si>
  <si>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</si>
  <si>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</si>
  <si>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</si>
  <si>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</si>
  <si>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</si>
  <si>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</si>
  <si>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</si>
  <si>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</si>
  <si>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</si>
  <si>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</si>
  <si>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</si>
  <si>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</si>
  <si>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</si>
  <si>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</si>
  <si>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</si>
  <si>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</si>
  <si>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</si>
  <si>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</si>
  <si>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</si>
  <si>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</si>
  <si>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</si>
  <si>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</si>
  <si>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</si>
  <si>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</si>
  <si>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</si>
  <si>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</si>
  <si>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</si>
  <si>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</si>
  <si>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</si>
  <si>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</si>
  <si>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</si>
  <si>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</si>
  <si>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</si>
  <si>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</si>
  <si>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</si>
  <si>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</si>
  <si>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</si>
  <si>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</si>
  <si>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</si>
  <si>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</si>
  <si>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</si>
  <si>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</si>
  <si>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</si>
  <si>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</si>
  <si>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</si>
  <si>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</si>
  <si>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</si>
  <si>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</si>
  <si>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</si>
  <si>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</si>
  <si>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</si>
  <si>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</si>
  <si>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</si>
  <si>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</si>
  <si>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</si>
  <si>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</si>
  <si>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</si>
  <si>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</si>
  <si>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</si>
  <si>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</si>
  <si>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</si>
  <si>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</si>
  <si>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</si>
  <si>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</si>
  <si>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</si>
  <si>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</si>
  <si>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</si>
  <si>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</si>
  <si>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</si>
  <si>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</si>
  <si>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</si>
  <si>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</si>
  <si>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</si>
  <si>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</si>
  <si>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</si>
  <si>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</si>
  <si>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</si>
  <si>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</si>
  <si>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</si>
  <si>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</si>
  <si>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</si>
  <si>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</si>
  <si>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</si>
  <si>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</si>
  <si>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</si>
  <si>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</si>
  <si>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</si>
  <si>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</si>
  <si>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</si>
  <si>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</si>
  <si>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</si>
  <si>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</si>
  <si>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</si>
  <si>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</si>
  <si>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</si>
  <si>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</si>
  <si>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</si>
  <si>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</si>
  <si>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</si>
  <si>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</si>
  <si>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</si>
  <si>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</si>
  <si>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</si>
  <si>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</si>
  <si>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</si>
  <si>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</si>
  <si>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</si>
  <si>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</si>
  <si>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</si>
  <si>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</si>
  <si>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</si>
  <si>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</si>
  <si>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</si>
  <si>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</si>
  <si>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</si>
  <si>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</si>
  <si>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</si>
  <si>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</si>
  <si>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</si>
  <si>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</si>
  <si>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</si>
  <si>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</si>
  <si>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</si>
  <si>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</si>
  <si>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</si>
  <si>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</si>
  <si>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</si>
  <si>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</si>
  <si>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</si>
  <si>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</si>
  <si>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</si>
  <si>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</si>
  <si>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</si>
  <si>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</si>
  <si>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</si>
  <si>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</si>
  <si>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</si>
  <si>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</si>
  <si>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</si>
  <si>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</si>
  <si>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</si>
  <si>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</si>
  <si>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</si>
  <si>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</si>
  <si>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</si>
  <si>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</si>
  <si>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</si>
  <si>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</si>
  <si>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</si>
  <si>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</si>
  <si>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</si>
  <si>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</si>
  <si>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</si>
  <si>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</si>
  <si>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</si>
  <si>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</si>
  <si>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</si>
  <si>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</si>
  <si>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</si>
  <si>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</si>
  <si>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</si>
  <si>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</si>
  <si>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</si>
  <si>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</si>
  <si>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</si>
  <si>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</si>
  <si>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</si>
  <si>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</si>
  <si>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</si>
  <si>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</si>
  <si>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</si>
  <si>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</si>
  <si>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</si>
  <si>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</si>
  <si>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</si>
  <si>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</si>
  <si>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</si>
  <si>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</si>
  <si>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</si>
  <si>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</si>
  <si>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</si>
  <si>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</si>
  <si>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</si>
  <si>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</si>
  <si>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</si>
  <si>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</si>
  <si>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</si>
  <si>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</si>
  <si>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</si>
  <si>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</si>
  <si>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</si>
  <si>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</si>
  <si>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</si>
  <si>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</si>
  <si>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</si>
  <si>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</si>
  <si>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</si>
  <si>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</si>
  <si>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</si>
  <si>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</si>
  <si>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</si>
  <si>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</si>
  <si>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</si>
  <si>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</si>
  <si>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</si>
  <si>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</si>
  <si>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</si>
  <si>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</si>
  <si>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</si>
  <si>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</si>
  <si>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</si>
  <si>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</si>
  <si>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</si>
  <si>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</si>
  <si>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</si>
  <si>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</si>
  <si>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</si>
  <si>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</si>
  <si>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</si>
  <si>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</si>
  <si>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</si>
  <si>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</si>
  <si>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</si>
  <si>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</si>
  <si>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</si>
  <si>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</si>
  <si>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</si>
  <si>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</si>
  <si>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</si>
  <si>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</si>
  <si>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</si>
  <si>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</si>
  <si>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</si>
  <si>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</si>
  <si>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</si>
  <si>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</si>
  <si>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</si>
  <si>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</si>
  <si>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</si>
  <si>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</si>
  <si>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</si>
  <si>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</si>
  <si>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</si>
  <si>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</si>
  <si>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</si>
  <si>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</si>
  <si>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</si>
  <si>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</si>
  <si>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</si>
  <si>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</si>
  <si>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</si>
  <si>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</si>
  <si>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</si>
  <si>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</si>
  <si>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</si>
  <si>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</si>
  <si>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</si>
  <si>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</si>
  <si>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</si>
  <si>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</si>
  <si>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</si>
  <si>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</si>
  <si>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</si>
  <si>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</si>
  <si>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</si>
  <si>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</si>
  <si>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</si>
  <si>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</si>
  <si>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</si>
  <si>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</si>
  <si>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</si>
  <si>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</si>
  <si>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</si>
  <si>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</si>
  <si>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</si>
  <si>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</si>
  <si>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</si>
  <si>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</si>
  <si>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</si>
  <si>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</si>
  <si>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</si>
  <si>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</si>
  <si>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</si>
  <si>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</si>
  <si>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</si>
  <si>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</si>
  <si>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</si>
  <si>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</si>
  <si>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</si>
  <si>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</si>
  <si>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</si>
  <si>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</si>
  <si>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</si>
  <si>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</si>
  <si>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</si>
  <si>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</si>
  <si>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</si>
  <si>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</si>
  <si>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</si>
  <si>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</si>
  <si>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</si>
  <si>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</si>
  <si>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</si>
  <si>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</si>
  <si>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</si>
  <si>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</si>
  <si>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</si>
  <si>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</si>
  <si>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</si>
  <si>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</si>
  <si>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</si>
  <si>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</si>
  <si>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</si>
  <si>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</si>
  <si>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</si>
  <si>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</si>
  <si>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</si>
  <si>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</si>
  <si>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</si>
  <si>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</si>
  <si>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</si>
  <si>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</si>
  <si>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</si>
  <si>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</si>
  <si>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</si>
  <si>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</si>
  <si>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</si>
  <si>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</si>
  <si>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</si>
  <si>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</si>
  <si>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</si>
  <si>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</si>
  <si>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</si>
  <si>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</si>
  <si>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</si>
  <si>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</si>
  <si>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</si>
  <si>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</si>
  <si>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</si>
  <si>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</si>
  <si>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</si>
  <si>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</si>
  <si>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</si>
  <si>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</si>
  <si>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</si>
  <si>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</si>
  <si>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</si>
  <si>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</si>
  <si>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</si>
  <si>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</si>
  <si>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</si>
  <si>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</si>
  <si>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</si>
  <si>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</si>
  <si>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</si>
  <si>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</si>
  <si>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</si>
  <si>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</si>
  <si>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</si>
  <si>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</si>
  <si>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</si>
  <si>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</si>
  <si>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</si>
  <si>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</si>
  <si>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</si>
  <si>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</si>
  <si>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</si>
  <si>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</si>
  <si>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</si>
  <si>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</si>
  <si>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</si>
  <si>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</si>
  <si>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</si>
  <si>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</si>
  <si>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</si>
  <si>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</si>
  <si>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</si>
  <si>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</si>
  <si>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</si>
  <si>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</si>
  <si>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</si>
  <si>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</si>
  <si>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</si>
  <si>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</si>
  <si>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</si>
  <si>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</si>
  <si>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</si>
  <si>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</si>
  <si>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</si>
  <si>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</si>
  <si>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</si>
  <si>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</si>
  <si>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</si>
  <si>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</si>
  <si>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</si>
  <si>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</si>
  <si>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</si>
  <si>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</si>
  <si>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</si>
  <si>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</si>
  <si>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</si>
  <si>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</si>
  <si>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</si>
  <si>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</si>
  <si>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</si>
  <si>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</si>
  <si>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</si>
  <si>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</si>
  <si>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</si>
  <si>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</si>
  <si>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</si>
  <si>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</si>
  <si>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</si>
  <si>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</si>
  <si>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</si>
  <si>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</si>
  <si>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</si>
  <si>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</si>
  <si>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</si>
  <si>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</si>
  <si>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</si>
  <si>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</si>
  <si>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</si>
  <si>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</si>
  <si>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</si>
  <si>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</si>
  <si>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</si>
  <si>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</si>
  <si>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</si>
  <si>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</si>
  <si>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</si>
  <si>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</si>
  <si>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</si>
  <si>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</si>
  <si>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</si>
  <si>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</si>
  <si>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</si>
  <si>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</si>
  <si>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</si>
  <si>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</si>
  <si>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</si>
  <si>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</si>
  <si>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</si>
  <si>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</si>
  <si>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</si>
  <si>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</si>
  <si>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</si>
  <si>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</si>
  <si>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</si>
  <si>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</si>
  <si>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</si>
  <si>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</si>
  <si>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</si>
  <si>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</si>
  <si>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</si>
  <si>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</si>
  <si>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</si>
  <si>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</si>
  <si>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</si>
  <si>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</si>
  <si>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</si>
  <si>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</si>
  <si>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</si>
  <si>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</si>
  <si>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</si>
  <si>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</si>
  <si>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</si>
  <si>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</si>
  <si>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</si>
  <si>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</si>
  <si>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</si>
  <si>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</si>
  <si>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</si>
  <si>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</si>
  <si>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</si>
  <si>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</si>
  <si>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</si>
  <si>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</si>
  <si>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</si>
  <si>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</si>
  <si>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</si>
  <si>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</si>
  <si>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</si>
  <si>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</si>
  <si>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</si>
  <si>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</si>
  <si>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</si>
  <si>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</si>
  <si>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</si>
  <si>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</si>
  <si>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</si>
  <si>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</si>
  <si>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</si>
  <si>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</si>
  <si>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</si>
  <si>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</si>
  <si>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</si>
  <si>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</si>
  <si>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</si>
  <si>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</si>
  <si>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</si>
  <si>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</si>
  <si>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</si>
  <si>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</si>
  <si>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</si>
  <si>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</si>
  <si>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</si>
  <si>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</si>
  <si>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</si>
  <si>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</si>
  <si>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</si>
  <si>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</si>
  <si>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</si>
  <si>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</si>
  <si>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</si>
  <si>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</si>
  <si>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</si>
  <si>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</si>
  <si>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</si>
  <si>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</si>
  <si>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</si>
  <si>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</si>
  <si>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</si>
  <si>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</si>
  <si>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</si>
  <si>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</si>
  <si>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</si>
  <si>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</si>
  <si>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</si>
  <si>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</si>
  <si>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</si>
  <si>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</si>
  <si>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</si>
  <si>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</si>
  <si>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</si>
  <si>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</si>
  <si>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</si>
  <si>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</si>
  <si>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</si>
  <si>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</si>
  <si>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</si>
  <si>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</si>
  <si>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</si>
  <si>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</si>
  <si>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</si>
  <si>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</si>
  <si>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</si>
  <si>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</si>
  <si>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</si>
  <si>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</si>
  <si>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</si>
  <si>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</si>
  <si>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</si>
  <si>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</si>
  <si>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</si>
  <si>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</si>
  <si>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</si>
  <si>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</si>
  <si>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</si>
  <si>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</si>
  <si>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</si>
  <si>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</si>
  <si>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</si>
  <si>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</si>
  <si>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</si>
  <si>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</si>
  <si>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</si>
  <si>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</si>
  <si>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</si>
  <si>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</si>
  <si>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</si>
  <si>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</si>
  <si>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</si>
  <si>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</si>
  <si>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</si>
  <si>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</si>
  <si>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</si>
  <si>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</si>
  <si>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</si>
  <si>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</si>
  <si>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</si>
  <si>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</si>
  <si>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</si>
  <si>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</si>
  <si>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</si>
  <si>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</si>
  <si>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</si>
  <si>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</si>
  <si>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</si>
  <si>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</si>
  <si>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</si>
  <si>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</si>
  <si>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</si>
  <si>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</si>
  <si>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</si>
  <si>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</si>
  <si>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</si>
  <si>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</si>
  <si>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</si>
  <si>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</si>
  <si>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</si>
  <si>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</si>
  <si>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</si>
  <si>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</si>
  <si>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</si>
  <si>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</si>
  <si>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</si>
  <si>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</si>
  <si>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</si>
  <si>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</si>
  <si>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</si>
  <si>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</si>
  <si>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</si>
  <si>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</si>
  <si>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</si>
  <si>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</si>
  <si>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</si>
  <si>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</si>
  <si>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</si>
  <si>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</si>
  <si>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</si>
  <si>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</si>
  <si>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</si>
  <si>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</si>
  <si>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</si>
  <si>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</si>
  <si>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</si>
  <si>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</si>
  <si>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</si>
  <si>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</si>
  <si>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</si>
  <si>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</si>
  <si>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</si>
  <si>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</si>
  <si>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</si>
  <si>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</si>
  <si>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</si>
  <si>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</si>
  <si>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</si>
  <si>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</si>
  <si>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</si>
  <si>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</si>
  <si>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</si>
  <si>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</si>
  <si>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</si>
  <si>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</si>
  <si>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</si>
  <si>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</si>
  <si>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</si>
  <si>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</si>
  <si>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</si>
  <si>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</si>
  <si>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</si>
  <si>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</si>
  <si>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</si>
  <si>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</si>
  <si>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</si>
  <si>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</si>
  <si>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</si>
  <si>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</si>
  <si>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</si>
  <si>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</si>
  <si>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</si>
  <si>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</si>
  <si>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</si>
  <si>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</si>
  <si>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</si>
  <si>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</si>
  <si>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</si>
  <si>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</si>
  <si>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</si>
  <si>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</si>
  <si>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</si>
  <si>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</si>
  <si>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</si>
  <si>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</si>
  <si>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</si>
  <si>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</si>
  <si>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</si>
  <si>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</si>
  <si>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</si>
  <si>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</si>
  <si>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</si>
  <si>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</si>
  <si>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</si>
  <si>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</si>
  <si>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</si>
  <si>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</si>
  <si>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</si>
  <si>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</si>
  <si>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</si>
  <si>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</si>
  <si>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</si>
  <si>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</si>
  <si>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</si>
  <si>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</si>
  <si>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</si>
  <si>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</si>
  <si>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</si>
  <si>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</si>
  <si>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</si>
  <si>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</si>
  <si>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</si>
  <si>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</si>
  <si>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</si>
  <si>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</si>
  <si>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</si>
  <si>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</si>
  <si>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</si>
  <si>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</si>
  <si>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</si>
  <si>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</si>
  <si>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</si>
  <si>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</si>
  <si>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</si>
  <si>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</si>
  <si>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</si>
  <si>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</si>
  <si>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</si>
  <si>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</si>
  <si>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</si>
  <si>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</si>
  <si>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</si>
  <si>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</si>
  <si>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</si>
  <si>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</si>
  <si>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</si>
  <si>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</si>
  <si>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</si>
  <si>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</si>
  <si>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</si>
  <si>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</si>
  <si>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</si>
  <si>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</si>
  <si>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</si>
  <si>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</si>
  <si>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</si>
  <si>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</si>
  <si>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</si>
  <si>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</si>
  <si>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</si>
  <si>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</si>
  <si>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</si>
  <si>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</si>
  <si>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</si>
  <si>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</si>
  <si>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</si>
  <si>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</si>
  <si>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</si>
  <si>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</si>
  <si>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</si>
  <si>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</si>
  <si>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</si>
  <si>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</si>
  <si>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</si>
  <si>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</si>
  <si>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</si>
  <si>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</si>
  <si>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</si>
  <si>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</si>
  <si>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</si>
  <si>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</si>
  <si>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</si>
  <si>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</si>
  <si>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</si>
  <si>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</si>
  <si>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</si>
  <si>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</si>
  <si>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</si>
  <si>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</si>
  <si>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</si>
  <si>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</si>
  <si>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</si>
  <si>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</si>
  <si>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</si>
  <si>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</si>
  <si>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</si>
  <si>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</si>
  <si>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</si>
  <si>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</si>
  <si>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</si>
  <si>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</si>
  <si>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</si>
  <si>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</si>
  <si>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</si>
  <si>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</si>
  <si>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</si>
  <si>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</si>
  <si>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</si>
  <si>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</si>
  <si>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</si>
  <si>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</si>
  <si>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</si>
  <si>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</si>
  <si>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</si>
  <si>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</si>
  <si>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</si>
  <si>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</si>
  <si>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</si>
  <si>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</si>
  <si>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</si>
  <si>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</si>
  <si>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</si>
  <si>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</si>
  <si>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</si>
  <si>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</si>
  <si>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</si>
  <si>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</si>
  <si>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</si>
  <si>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</si>
  <si>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</si>
  <si>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</si>
  <si>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</si>
  <si>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</si>
  <si>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</si>
  <si>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</si>
  <si>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</si>
  <si>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</si>
  <si>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</si>
  <si>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</si>
  <si>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</si>
  <si>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</si>
  <si>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</si>
  <si>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</si>
  <si>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</si>
  <si>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</si>
  <si>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</si>
  <si>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</si>
  <si>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</si>
  <si>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</si>
  <si>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</si>
  <si>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</si>
  <si>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</si>
  <si>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</si>
  <si>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</si>
  <si>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</si>
  <si>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</si>
  <si>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</si>
  <si>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</si>
  <si>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</si>
  <si>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</si>
  <si>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</si>
  <si>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</si>
  <si>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</si>
  <si>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</si>
  <si>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</si>
  <si>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</si>
  <si>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</si>
  <si>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</si>
  <si>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</si>
  <si>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</si>
  <si>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</si>
  <si>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</si>
  <si>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</si>
  <si>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</si>
  <si>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</si>
  <si>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</si>
  <si>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</si>
  <si>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</si>
  <si>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</si>
  <si>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</si>
  <si>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</si>
  <si>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</si>
  <si>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</si>
  <si>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</si>
  <si>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</si>
  <si>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</si>
  <si>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</si>
  <si>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</si>
  <si>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</si>
  <si>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</si>
  <si>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</si>
  <si>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</si>
  <si>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</si>
  <si>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</si>
  <si>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</si>
  <si>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</si>
  <si>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</si>
  <si>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</si>
  <si>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</si>
  <si>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</si>
  <si>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</si>
  <si>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</si>
  <si>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</si>
  <si>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</si>
  <si>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</si>
  <si>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</si>
  <si>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</si>
  <si>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</si>
  <si>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</si>
  <si>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</si>
  <si>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</si>
  <si>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</si>
  <si>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</si>
  <si>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</si>
  <si>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</si>
  <si>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</si>
  <si>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</si>
  <si>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</si>
  <si>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</si>
  <si>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</si>
  <si>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</si>
  <si>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</si>
  <si>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</si>
  <si>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</si>
  <si>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</si>
  <si>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</si>
  <si>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</si>
  <si>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</si>
  <si>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</si>
  <si>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</si>
  <si>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</si>
  <si>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</si>
  <si>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</si>
  <si>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</si>
  <si>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</si>
  <si>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</si>
  <si>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</si>
  <si>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</si>
  <si>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</si>
  <si>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</si>
  <si>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</si>
  <si>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</si>
  <si>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</si>
  <si>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</si>
  <si>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</si>
  <si>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</si>
  <si>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</si>
  <si>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</si>
  <si>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</si>
  <si>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</si>
  <si>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</si>
  <si>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</si>
  <si>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</si>
  <si>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</si>
  <si>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</si>
  <si>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</si>
  <si>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</si>
  <si>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</si>
  <si>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</si>
  <si>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</si>
  <si>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</si>
  <si>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</si>
  <si>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</si>
  <si>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</si>
  <si>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</si>
  <si>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</si>
  <si>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</si>
  <si>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</si>
  <si>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</si>
  <si>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</si>
  <si>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</si>
  <si>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</si>
  <si>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</si>
  <si>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</si>
  <si>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</si>
  <si>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</si>
  <si>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</si>
  <si>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</si>
  <si>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</si>
  <si>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</si>
  <si>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</si>
  <si>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</si>
  <si>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</si>
  <si>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</si>
  <si>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</si>
  <si>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</si>
  <si>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</si>
  <si>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</si>
  <si>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</si>
  <si>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</si>
  <si>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</si>
  <si>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</si>
  <si>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</si>
  <si>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</si>
  <si>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</si>
  <si>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</si>
  <si>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</si>
  <si>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</si>
  <si>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</si>
  <si>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</si>
  <si>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</si>
  <si>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</si>
  <si>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</si>
  <si>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</si>
  <si>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</si>
  <si>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</si>
  <si>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</si>
  <si>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</si>
  <si>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</si>
  <si>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</si>
  <si>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</si>
  <si>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</si>
  <si>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</si>
  <si>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</si>
  <si>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</si>
  <si>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</si>
  <si>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</si>
  <si>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</si>
  <si>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</si>
  <si>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</si>
  <si>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</si>
  <si>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</si>
  <si>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</si>
  <si>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</si>
  <si>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</si>
  <si>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</si>
  <si>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</si>
  <si>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</si>
  <si>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</si>
  <si>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</si>
  <si>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</si>
  <si>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</si>
  <si>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</si>
  <si>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</si>
  <si>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</si>
  <si>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</si>
  <si>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</si>
  <si>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</si>
  <si>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</si>
  <si>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</si>
  <si>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</si>
  <si>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</si>
  <si>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</si>
  <si>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</si>
  <si>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</si>
  <si>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</si>
  <si>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</si>
  <si>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</si>
  <si>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</si>
  <si>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</si>
  <si>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</si>
  <si>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</si>
  <si>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</si>
  <si>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</si>
  <si>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</si>
  <si>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</si>
  <si>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</si>
  <si>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</si>
  <si>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</si>
  <si>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</si>
  <si>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</si>
  <si>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</si>
  <si>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</si>
  <si>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</si>
  <si>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</si>
  <si>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</si>
  <si>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</si>
  <si>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</si>
  <si>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</si>
  <si>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</si>
  <si>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</si>
  <si>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</si>
  <si>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</si>
  <si>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</si>
  <si>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</si>
  <si>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</si>
  <si>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</si>
  <si>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</si>
  <si>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</si>
  <si>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</si>
  <si>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</si>
  <si>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</si>
  <si>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</si>
  <si>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</si>
  <si>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</si>
  <si>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</si>
  <si>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</si>
  <si>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</si>
  <si>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</si>
  <si>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</si>
  <si>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</si>
  <si>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</si>
  <si>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</si>
  <si>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</si>
  <si>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</si>
  <si>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</si>
  <si>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</si>
  <si>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</si>
  <si>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</si>
  <si>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</si>
  <si>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</si>
  <si>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</si>
  <si>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</si>
  <si>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</si>
  <si>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</si>
  <si>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</si>
  <si>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</si>
  <si>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</si>
  <si>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</si>
  <si>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</si>
  <si>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</si>
  <si>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</si>
  <si>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</si>
  <si>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</si>
  <si>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</si>
  <si>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</si>
  <si>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</si>
  <si>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</si>
  <si>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</si>
  <si>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</si>
  <si>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</si>
  <si>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</si>
  <si>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</si>
  <si>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</si>
  <si>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</si>
  <si>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</si>
  <si>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</si>
  <si>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</si>
  <si>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</si>
  <si>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</si>
  <si>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</si>
  <si>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</si>
  <si>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</si>
  <si>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</si>
  <si>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</si>
  <si>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</si>
  <si>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</si>
  <si>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</si>
  <si>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</si>
  <si>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</si>
  <si>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</si>
  <si>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</si>
  <si>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</si>
  <si>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</si>
  <si>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</si>
  <si>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</si>
  <si>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</si>
  <si>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</si>
  <si>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</si>
  <si>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</si>
  <si>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</si>
  <si>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</si>
  <si>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</si>
  <si>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</si>
  <si>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</si>
  <si>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</si>
  <si>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</si>
  <si>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</si>
  <si>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</si>
  <si>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</si>
  <si>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</si>
  <si>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</si>
  <si>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</si>
  <si>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</si>
  <si>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</si>
  <si>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</si>
  <si>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</si>
  <si>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</si>
  <si>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</si>
  <si>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</si>
  <si>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</si>
  <si>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</si>
  <si>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</si>
  <si>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</si>
  <si>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</si>
  <si>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</si>
  <si>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</si>
  <si>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</si>
  <si>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</si>
  <si>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</si>
  <si>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</si>
  <si>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</si>
  <si>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</si>
  <si>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</si>
  <si>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</si>
  <si>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</si>
  <si>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</si>
  <si>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</si>
  <si>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</si>
  <si>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</si>
  <si>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</si>
  <si>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</si>
  <si>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</si>
  <si>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</si>
  <si>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</si>
  <si>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</si>
  <si>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</si>
  <si>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</si>
  <si>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</si>
  <si>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</si>
  <si>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</si>
  <si>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</si>
  <si>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</si>
  <si>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</si>
  <si>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</si>
  <si>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</si>
  <si>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</si>
  <si>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</si>
  <si>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</si>
  <si>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</si>
  <si>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</si>
  <si>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</si>
  <si>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</si>
  <si>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</si>
  <si>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</si>
  <si>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</si>
  <si>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</si>
  <si>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</si>
  <si>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</si>
  <si>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</si>
  <si>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</si>
  <si>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</si>
  <si>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</si>
  <si>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</si>
  <si>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</si>
  <si>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</si>
  <si>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</si>
  <si>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</si>
  <si>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</si>
  <si>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</si>
  <si>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</si>
  <si>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</si>
  <si>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</si>
  <si>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</si>
  <si>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</si>
  <si>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</si>
  <si>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</si>
  <si>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</si>
  <si>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</si>
  <si>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</si>
  <si>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</si>
  <si>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</si>
  <si>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</si>
  <si>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</si>
  <si>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</si>
  <si>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</si>
  <si>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</si>
  <si>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</si>
  <si>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</si>
  <si>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</si>
  <si>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</si>
  <si>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</si>
  <si>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</si>
  <si>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</si>
  <si>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</si>
  <si>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</si>
  <si>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</si>
  <si>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</si>
  <si>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</si>
  <si>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</si>
  <si>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</si>
  <si>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</si>
  <si>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</si>
  <si>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</si>
  <si>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</si>
  <si>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</si>
  <si>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</si>
  <si>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</si>
  <si>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</si>
  <si>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</si>
  <si>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</si>
  <si>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</si>
  <si>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</si>
  <si>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</si>
  <si>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</si>
  <si>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</si>
  <si>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</si>
  <si>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</si>
  <si>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</si>
  <si>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</si>
  <si>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</si>
  <si>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</si>
  <si>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</si>
  <si>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</si>
  <si>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</si>
  <si>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</si>
  <si>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</si>
  <si>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</si>
  <si>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</si>
  <si>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</si>
  <si>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</si>
  <si>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</si>
  <si>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</si>
  <si>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</si>
  <si>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</si>
  <si>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</si>
  <si>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</si>
  <si>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</si>
  <si>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</si>
  <si>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</si>
  <si>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</si>
  <si>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</si>
  <si>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</si>
  <si>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</si>
  <si>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</si>
  <si>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</si>
  <si>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</si>
  <si>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</si>
  <si>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</si>
  <si>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</si>
  <si>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</si>
  <si>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</si>
  <si>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</si>
  <si>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</si>
  <si>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</si>
  <si>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</si>
  <si>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</si>
  <si>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</si>
  <si>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</si>
  <si>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</si>
  <si>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</si>
  <si>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</si>
  <si>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</si>
  <si>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</si>
  <si>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</si>
  <si>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</si>
  <si>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</si>
  <si>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</si>
  <si>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</si>
  <si>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</si>
  <si>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</si>
  <si>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</si>
  <si>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</si>
  <si>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</si>
  <si>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</si>
  <si>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</si>
  <si>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</si>
  <si>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</si>
  <si>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</si>
  <si>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</si>
  <si>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</si>
  <si>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</si>
  <si>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</si>
  <si>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</si>
  <si>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</si>
  <si>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</si>
  <si>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</si>
  <si>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</si>
  <si>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</si>
  <si>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</si>
  <si>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</si>
  <si>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</si>
  <si>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</si>
  <si>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</si>
  <si>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</si>
  <si>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</si>
  <si>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</si>
  <si>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</si>
  <si>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</si>
  <si>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</si>
  <si>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</si>
  <si>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</si>
  <si>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</si>
  <si>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</si>
  <si>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</si>
  <si>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</si>
  <si>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</si>
  <si>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</si>
  <si>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</si>
  <si>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</si>
  <si>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</si>
  <si>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</si>
  <si>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</si>
  <si>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</si>
  <si>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</si>
  <si>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</si>
  <si>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</si>
  <si>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</si>
  <si>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</si>
  <si>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</si>
  <si>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</si>
  <si>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</si>
  <si>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</si>
  <si>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</si>
  <si>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</si>
  <si>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</si>
  <si>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</si>
  <si>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</si>
  <si>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</si>
  <si>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</si>
  <si>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</si>
  <si>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</si>
  <si>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</si>
  <si>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</si>
  <si>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</si>
  <si>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</si>
  <si>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</si>
  <si>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</si>
  <si>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</si>
  <si>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</si>
  <si>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</si>
  <si>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</si>
  <si>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</si>
  <si>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</si>
  <si>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</si>
  <si>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</si>
  <si>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</si>
  <si>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</si>
  <si>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</si>
  <si>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</si>
  <si>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</si>
  <si>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</si>
  <si>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</si>
  <si>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</si>
  <si>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</si>
  <si>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</si>
  <si>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</si>
  <si>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</si>
  <si>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</si>
  <si>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</si>
  <si>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</si>
  <si>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</si>
  <si>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</si>
  <si>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</si>
  <si>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</si>
  <si>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</si>
  <si>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</si>
  <si>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</si>
  <si>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</si>
  <si>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</si>
  <si>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</si>
  <si>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</si>
  <si>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</si>
  <si>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</si>
  <si>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</si>
  <si>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</si>
  <si>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</si>
  <si>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</si>
  <si>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</si>
  <si>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</si>
  <si>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</si>
  <si>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</si>
  <si>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</si>
  <si>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</si>
  <si>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</si>
  <si>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</si>
  <si>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</si>
  <si>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</si>
  <si>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</si>
  <si>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</si>
  <si>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</si>
  <si>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</si>
  <si>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</si>
  <si>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</si>
  <si>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</si>
  <si>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</si>
  <si>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</si>
  <si>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</si>
  <si>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</si>
  <si>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</si>
  <si>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</si>
  <si>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</si>
  <si>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</si>
  <si>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</si>
  <si>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</si>
  <si>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</si>
  <si>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</si>
  <si>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</si>
  <si>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</si>
  <si>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</si>
  <si>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</si>
  <si>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</si>
  <si>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</si>
  <si>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</si>
  <si>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</si>
  <si>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</si>
  <si>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</si>
  <si>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</si>
  <si>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</si>
  <si>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</si>
  <si>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</si>
  <si>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</si>
  <si>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</si>
  <si>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</si>
  <si>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</si>
  <si>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</si>
  <si>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</si>
  <si>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</si>
  <si>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</si>
  <si>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</si>
  <si>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</si>
  <si>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</si>
  <si>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</si>
  <si>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</si>
  <si>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</si>
  <si>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</si>
  <si>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</si>
  <si>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</si>
  <si>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</si>
  <si>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</si>
  <si>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</si>
  <si>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</si>
  <si>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</si>
  <si>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</si>
  <si>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</si>
  <si>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</si>
  <si>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</si>
  <si>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</si>
  <si>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</si>
  <si>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</si>
  <si>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</si>
  <si>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</si>
  <si>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</si>
  <si>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</si>
  <si>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</si>
  <si>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</si>
  <si>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</si>
  <si>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</si>
  <si>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</si>
  <si>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</si>
  <si>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</si>
  <si>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</si>
  <si>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</si>
  <si>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</si>
  <si>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</si>
  <si>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</si>
  <si>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</si>
  <si>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</si>
  <si>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</si>
  <si>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</si>
  <si>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</si>
  <si>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</si>
  <si>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</si>
  <si>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</si>
  <si>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</si>
  <si>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</si>
  <si>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</si>
  <si>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</si>
  <si>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</si>
  <si>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</si>
  <si>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</si>
  <si>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</si>
  <si>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</si>
  <si>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</si>
  <si>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</si>
  <si>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</si>
  <si>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</si>
  <si>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</si>
  <si>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</si>
  <si>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</si>
  <si>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</si>
  <si>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</si>
  <si>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</si>
  <si>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</si>
  <si>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</si>
  <si>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</si>
  <si>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</si>
  <si>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</si>
  <si>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</si>
  <si>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</si>
  <si>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</si>
  <si>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</si>
  <si>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</si>
  <si>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</si>
  <si>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</si>
  <si>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</si>
  <si>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</si>
  <si>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</si>
  <si>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</si>
  <si>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</si>
  <si>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</si>
  <si>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</si>
  <si>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</si>
  <si>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</si>
  <si>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</si>
  <si>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</si>
  <si>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</si>
  <si>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</si>
  <si>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</si>
  <si>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</si>
  <si>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</si>
  <si>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</si>
  <si>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</si>
  <si>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</si>
  <si>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</si>
  <si>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</si>
  <si>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</si>
  <si>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</si>
  <si>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</si>
  <si>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</si>
  <si>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</si>
  <si>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</si>
  <si>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</si>
  <si>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</si>
  <si>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</si>
  <si>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</si>
  <si>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</si>
  <si>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</si>
  <si>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</si>
  <si>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</si>
  <si>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</si>
  <si>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</si>
  <si>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</si>
  <si>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</si>
  <si>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</si>
  <si>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</si>
  <si>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</si>
  <si>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</si>
  <si>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</si>
  <si>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</si>
  <si>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</si>
  <si>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</si>
  <si>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</si>
  <si>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</si>
  <si>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</si>
  <si>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</si>
  <si>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</si>
  <si>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</si>
  <si>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</si>
  <si>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</si>
  <si>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</si>
  <si>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</si>
  <si>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</si>
  <si>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</si>
  <si>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</si>
  <si>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</si>
  <si>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</si>
  <si>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</si>
  <si>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</si>
  <si>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</si>
  <si>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</si>
  <si>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</si>
  <si>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</si>
  <si>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</si>
  <si>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</si>
  <si>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</si>
  <si>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</si>
  <si>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</si>
  <si>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</si>
  <si>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</si>
  <si>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</si>
  <si>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</si>
  <si>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</si>
  <si>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</si>
  <si>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</si>
  <si>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</si>
  <si>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</si>
  <si>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</si>
  <si>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</si>
  <si>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</si>
  <si>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</si>
  <si>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</si>
  <si>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</si>
  <si>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</si>
  <si>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</si>
  <si>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</si>
  <si>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</si>
  <si>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</si>
  <si>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</si>
  <si>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</si>
  <si>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</si>
  <si>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</si>
  <si>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</si>
  <si>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</si>
  <si>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</si>
  <si>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</si>
  <si>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</si>
  <si>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</si>
  <si>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</si>
  <si>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</si>
  <si>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</si>
  <si>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</si>
  <si>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</si>
  <si>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</si>
  <si>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</si>
  <si>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</si>
  <si>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</si>
  <si>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</si>
  <si>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</si>
  <si>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</si>
  <si>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</si>
  <si>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</si>
  <si>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</si>
  <si>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</si>
  <si>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</si>
  <si>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</si>
  <si>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</si>
  <si>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</si>
  <si>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</si>
  <si>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</si>
  <si>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</si>
  <si>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</si>
  <si>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</si>
  <si>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</si>
  <si>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</si>
  <si>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</si>
  <si>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</si>
  <si>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</si>
  <si>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</si>
  <si>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</si>
  <si>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</si>
  <si>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</si>
  <si>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</si>
  <si>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</si>
  <si>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</si>
  <si>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</si>
  <si>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</si>
  <si>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</si>
  <si>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</si>
  <si>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</si>
  <si>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</si>
  <si>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</si>
  <si>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</si>
  <si>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</si>
  <si>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</si>
  <si>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</si>
  <si>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</si>
  <si>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</si>
  <si>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</si>
  <si>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</si>
  <si>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</si>
  <si>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</si>
  <si>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</si>
  <si>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</si>
  <si>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</si>
  <si>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</si>
  <si>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</si>
  <si>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</si>
  <si>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</si>
  <si>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</si>
  <si>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</si>
  <si>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</si>
  <si>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</si>
  <si>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</si>
  <si>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</si>
  <si>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</si>
  <si>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</si>
  <si>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</si>
  <si>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</si>
  <si>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</si>
  <si>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</si>
  <si>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</si>
  <si>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</si>
  <si>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</si>
  <si>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</si>
  <si>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</si>
  <si>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</si>
  <si>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</si>
  <si>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</si>
  <si>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</si>
  <si>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</si>
  <si>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</si>
  <si>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</si>
  <si>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</si>
  <si>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</si>
  <si>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</si>
  <si>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</si>
  <si>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</si>
  <si>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</si>
  <si>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</si>
  <si>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</si>
  <si>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</si>
  <si>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</si>
  <si>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</si>
  <si>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</si>
  <si>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</si>
  <si>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</si>
  <si>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</si>
  <si>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</si>
  <si>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</si>
  <si>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</si>
  <si>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</si>
  <si>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</si>
  <si>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</si>
  <si>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</si>
  <si>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</si>
  <si>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</si>
  <si>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</si>
  <si>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</si>
  <si>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</si>
  <si>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</si>
  <si>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</si>
  <si>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</si>
  <si>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</si>
  <si>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</si>
  <si>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</si>
  <si>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</si>
  <si>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</si>
  <si>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</si>
  <si>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</si>
  <si>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</si>
  <si>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</si>
  <si>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</si>
  <si>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</si>
  <si>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</si>
  <si>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</si>
  <si>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</si>
  <si>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</si>
  <si>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</si>
  <si>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</si>
  <si>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</si>
  <si>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</si>
  <si>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</si>
  <si>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</si>
  <si>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</si>
  <si>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</si>
  <si>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</si>
  <si>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</si>
  <si>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</si>
  <si>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</si>
  <si>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</si>
  <si>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</si>
  <si>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</si>
  <si>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</si>
  <si>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</si>
  <si>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</si>
  <si>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</si>
  <si>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</si>
  <si>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</si>
  <si>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</si>
  <si>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</si>
  <si>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</si>
  <si>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</si>
  <si>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</si>
  <si>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</si>
  <si>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</si>
  <si>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</si>
  <si>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</si>
  <si>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</si>
  <si>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</si>
  <si>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</si>
  <si>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</si>
  <si>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</si>
  <si>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</si>
  <si>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</si>
  <si>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</si>
  <si>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</si>
  <si>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</si>
  <si>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</si>
  <si>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</si>
  <si>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</si>
  <si>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</si>
  <si>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</si>
  <si>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</si>
  <si>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</si>
  <si>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</si>
  <si>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</si>
  <si>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</si>
  <si>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</si>
  <si>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</si>
  <si>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</si>
  <si>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</si>
  <si>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</si>
  <si>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</si>
  <si>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</si>
  <si>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</si>
  <si>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</si>
  <si>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</si>
  <si>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</si>
  <si>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</si>
  <si>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</si>
  <si>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</si>
  <si>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</si>
  <si>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</si>
  <si>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</si>
  <si>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</si>
  <si>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</si>
  <si>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</si>
  <si>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</si>
  <si>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</si>
  <si>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</si>
  <si>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</si>
  <si>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</si>
  <si>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</si>
  <si>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</si>
  <si>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</si>
  <si>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</si>
  <si>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</si>
  <si>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</si>
  <si>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</si>
  <si>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</si>
  <si>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</si>
  <si>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</si>
  <si>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</si>
  <si>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</si>
  <si>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</si>
  <si>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</si>
  <si>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</si>
  <si>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</si>
  <si>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</si>
  <si>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</si>
  <si>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</si>
  <si>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</si>
  <si>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</si>
  <si>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</si>
  <si>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</si>
  <si>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</si>
  <si>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</si>
  <si>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</si>
  <si>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</si>
  <si>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</si>
  <si>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</si>
  <si>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</si>
  <si>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</si>
  <si>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</si>
  <si>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</si>
  <si>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</si>
  <si>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</si>
  <si>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</si>
  <si>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</si>
  <si>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</si>
  <si>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</si>
  <si>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</si>
  <si>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</si>
  <si>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</si>
  <si>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</si>
  <si>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</si>
  <si>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</si>
  <si>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</si>
  <si>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</si>
  <si>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</si>
  <si>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</si>
  <si>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</si>
  <si>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</si>
  <si>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</si>
  <si>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</si>
  <si>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</si>
  <si>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</si>
  <si>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</si>
  <si>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</si>
  <si>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</si>
  <si>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</si>
  <si>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</si>
  <si>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</si>
  <si>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</si>
  <si>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</si>
  <si>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</si>
  <si>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</si>
  <si>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</si>
  <si>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</si>
  <si>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</si>
  <si>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</si>
  <si>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</si>
  <si>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</si>
  <si>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</si>
  <si>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</si>
  <si>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</si>
  <si>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</si>
  <si>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</si>
  <si>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</si>
  <si>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</si>
  <si>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</si>
  <si>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</si>
  <si>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</si>
  <si>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</si>
  <si>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</si>
  <si>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</si>
  <si>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</si>
  <si>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</si>
  <si>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</si>
  <si>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</si>
  <si>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</si>
  <si>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</si>
  <si>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</si>
  <si>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</si>
  <si>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</si>
  <si>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</si>
  <si>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</si>
  <si>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</si>
  <si>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</si>
  <si>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</si>
  <si>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</si>
  <si>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</si>
  <si>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</si>
  <si>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</si>
  <si>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</si>
  <si>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</si>
  <si>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</si>
  <si>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</si>
  <si>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</si>
  <si>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</si>
  <si>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</si>
  <si>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</si>
  <si>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</si>
  <si>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</si>
  <si>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</si>
  <si>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</si>
  <si>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</si>
  <si>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</si>
  <si>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</si>
  <si>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</si>
  <si>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</si>
  <si>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</si>
  <si>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</si>
  <si>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</si>
  <si>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</si>
  <si>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</si>
  <si>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</si>
  <si>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</si>
  <si>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</si>
  <si>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</si>
  <si>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</si>
  <si>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</si>
  <si>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</si>
  <si>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</si>
  <si>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</si>
  <si>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</si>
  <si>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</si>
  <si>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</si>
  <si>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</si>
  <si>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</si>
  <si>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</si>
  <si>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</si>
  <si>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</si>
  <si>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</si>
  <si>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</si>
  <si>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</si>
  <si>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</si>
  <si>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</si>
  <si>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</si>
  <si>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</si>
  <si>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</si>
  <si>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</si>
  <si>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</si>
  <si>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</si>
  <si>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</si>
  <si>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</si>
  <si>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</si>
  <si>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</si>
  <si>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</si>
  <si>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</si>
  <si>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</si>
  <si>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</si>
  <si>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</si>
  <si>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</si>
  <si>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</si>
  <si>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</si>
  <si>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</si>
  <si>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</si>
  <si>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</si>
  <si>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</si>
  <si>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</si>
  <si>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</si>
  <si>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</si>
  <si>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</si>
  <si>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</si>
  <si>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</si>
  <si>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</si>
  <si>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</si>
  <si>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</si>
  <si>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</si>
  <si>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</si>
  <si>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</si>
  <si>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</si>
  <si>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</si>
  <si>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</si>
  <si>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</si>
  <si>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</si>
  <si>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</si>
  <si>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</si>
  <si>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</si>
  <si>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</si>
  <si>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</si>
  <si>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</si>
  <si>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</si>
  <si>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</si>
  <si>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</si>
  <si>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</si>
  <si>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</si>
  <si>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</si>
  <si>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</si>
  <si>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</si>
  <si>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</si>
  <si>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</si>
  <si>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</si>
  <si>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</si>
  <si>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</si>
  <si>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</si>
  <si>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</si>
  <si>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</si>
  <si>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</si>
  <si>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</si>
  <si>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</si>
  <si>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</si>
  <si>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</si>
  <si>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</si>
  <si>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</si>
  <si>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</si>
  <si>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</si>
  <si>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</si>
  <si>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</si>
  <si>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</si>
  <si>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</si>
  <si>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</si>
  <si>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</si>
  <si>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</si>
  <si>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</si>
  <si>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</si>
  <si>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</si>
  <si>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</si>
  <si>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</si>
  <si>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</si>
  <si>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</si>
  <si>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</si>
  <si>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</si>
  <si>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</si>
  <si>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</si>
  <si>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</si>
  <si>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</si>
  <si>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</si>
  <si>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</si>
  <si>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</si>
  <si>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</si>
  <si>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</si>
  <si>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</si>
  <si>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</si>
  <si>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</si>
  <si>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</si>
  <si>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</si>
  <si>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</si>
  <si>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</si>
  <si>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</si>
  <si>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</si>
  <si>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</si>
  <si>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</si>
  <si>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</si>
  <si>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</si>
  <si>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</si>
  <si>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</si>
  <si>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</si>
  <si>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</si>
  <si>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</si>
  <si>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</si>
  <si>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</si>
  <si>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</si>
  <si>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</si>
  <si>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</si>
  <si>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</si>
  <si>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</si>
  <si>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</si>
  <si>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</si>
  <si>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</si>
  <si>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</si>
  <si>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</si>
  <si>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</si>
  <si>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</si>
  <si>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</si>
  <si>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</si>
  <si>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</si>
  <si>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</si>
  <si>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</si>
  <si>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</si>
  <si>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</si>
  <si>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</si>
  <si>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</si>
  <si>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</si>
  <si>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</si>
  <si>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</si>
  <si>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</si>
  <si>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</si>
  <si>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</si>
  <si>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</si>
  <si>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</si>
  <si>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</si>
  <si>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</si>
  <si>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</si>
  <si>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</si>
  <si>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</si>
  <si>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</si>
  <si>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</si>
  <si>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</si>
  <si>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</si>
  <si>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</si>
  <si>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</si>
  <si>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</si>
  <si>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</si>
  <si>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</si>
  <si>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</si>
  <si>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</si>
  <si>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</si>
  <si>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</si>
  <si>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</si>
  <si>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</si>
  <si>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</si>
  <si>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</si>
  <si>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</si>
  <si>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</si>
  <si>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</si>
  <si>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</si>
  <si>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</si>
  <si>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</si>
  <si>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</si>
  <si>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</si>
  <si>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</si>
  <si>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</si>
  <si>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</si>
  <si>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</si>
  <si>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</si>
  <si>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</si>
  <si>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</si>
  <si>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</si>
  <si>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</si>
  <si>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</si>
  <si>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</si>
  <si>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</si>
  <si>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</si>
  <si>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</si>
  <si>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</si>
  <si>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</si>
  <si>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</si>
  <si>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</si>
  <si>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</si>
  <si>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</si>
  <si>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</si>
  <si>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</si>
  <si>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</si>
  <si>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</si>
  <si>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</si>
  <si>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</si>
  <si>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</si>
  <si>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</si>
  <si>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</si>
  <si>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</si>
  <si>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</si>
  <si>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</si>
  <si>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</si>
  <si>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</si>
  <si>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</si>
  <si>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</si>
  <si>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</si>
  <si>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</si>
  <si>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</si>
  <si>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</si>
  <si>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</si>
  <si>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</si>
  <si>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</si>
  <si>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</si>
  <si>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</si>
  <si>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</si>
  <si>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</si>
  <si>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</si>
  <si>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</si>
  <si>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</si>
  <si>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</si>
  <si>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</si>
  <si>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</si>
  <si>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</si>
  <si>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</si>
  <si>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</si>
  <si>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</si>
  <si>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</si>
  <si>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</si>
  <si>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</si>
  <si>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</si>
  <si>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</si>
  <si>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</si>
  <si>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</si>
  <si>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</si>
  <si>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</si>
  <si>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</si>
  <si>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</si>
  <si>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</si>
  <si>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</si>
  <si>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</si>
  <si>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</si>
  <si>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</si>
  <si>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</si>
  <si>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</si>
  <si>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</si>
  <si>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</si>
  <si>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</si>
  <si>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</si>
  <si>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</si>
  <si>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</si>
  <si>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</si>
  <si>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</si>
  <si>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</si>
  <si>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</si>
  <si>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</si>
  <si>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</si>
  <si>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</si>
  <si>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</si>
  <si>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</si>
  <si>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</si>
  <si>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</si>
  <si>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</si>
  <si>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</si>
  <si>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</si>
  <si>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</si>
  <si>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</si>
  <si>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</si>
  <si>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</si>
  <si>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</si>
  <si>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</si>
  <si>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</si>
  <si>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</si>
  <si>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</si>
  <si>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</si>
  <si>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</si>
  <si>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</si>
  <si>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</si>
  <si>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</si>
  <si>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</si>
  <si>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</si>
  <si>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</si>
  <si>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</si>
  <si>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</si>
  <si>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</si>
  <si>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</si>
  <si>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</si>
  <si>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</si>
  <si>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</si>
  <si>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</si>
  <si>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</si>
  <si>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</si>
  <si>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</si>
  <si>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</si>
  <si>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</si>
  <si>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</si>
  <si>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</si>
  <si>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</si>
  <si>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</si>
  <si>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</si>
  <si>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</si>
  <si>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</si>
  <si>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</si>
  <si>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</si>
  <si>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</si>
  <si>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</si>
  <si>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</si>
  <si>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</si>
  <si>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</si>
  <si>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</si>
  <si>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</si>
  <si>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</si>
  <si>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</si>
  <si>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</si>
  <si>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</si>
  <si>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</si>
  <si>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</si>
  <si>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</si>
  <si>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</si>
  <si>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</si>
  <si>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</si>
  <si>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</si>
  <si>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</si>
  <si>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</si>
  <si>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</si>
  <si>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</si>
  <si>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</si>
  <si>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</si>
  <si>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</si>
  <si>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</si>
  <si>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</si>
  <si>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</si>
  <si>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</si>
  <si>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</si>
  <si>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</si>
  <si>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</si>
  <si>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</si>
  <si>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</si>
  <si>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</si>
  <si>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</si>
  <si>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</si>
  <si>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</si>
  <si>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</si>
  <si>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</si>
  <si>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</si>
  <si>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</si>
  <si>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</si>
  <si>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</si>
  <si>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</si>
  <si>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</si>
  <si>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</si>
  <si>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</si>
  <si>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</si>
  <si>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</si>
  <si>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</si>
  <si>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</si>
  <si>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</si>
  <si>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</si>
  <si>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</si>
  <si>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</si>
  <si>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</si>
  <si>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</si>
  <si>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</si>
  <si>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</si>
  <si>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</si>
  <si>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</si>
  <si>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</si>
  <si>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</si>
  <si>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</si>
  <si>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</si>
  <si>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</si>
  <si>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</si>
  <si>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</si>
  <si>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</si>
  <si>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</si>
  <si>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</si>
  <si>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</si>
  <si>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</si>
  <si>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</si>
  <si>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</si>
  <si>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</si>
  <si>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</si>
  <si>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</si>
  <si>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</si>
  <si>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</si>
  <si>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</si>
  <si>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</si>
  <si>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</si>
  <si>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</si>
  <si>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</si>
  <si>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</si>
  <si>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</si>
  <si>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</si>
  <si>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</si>
  <si>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</si>
  <si>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</si>
  <si>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</si>
  <si>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</si>
  <si>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</si>
  <si>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</si>
  <si>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</si>
  <si>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</si>
  <si>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</si>
  <si>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</si>
  <si>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</si>
  <si>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</si>
  <si>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</si>
  <si>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</si>
  <si>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</si>
  <si>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</si>
  <si>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</si>
  <si>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</si>
  <si>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</si>
  <si>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</si>
  <si>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</si>
  <si>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</si>
  <si>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</si>
  <si>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</si>
  <si>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</si>
  <si>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</si>
  <si>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</si>
  <si>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</si>
  <si>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</si>
  <si>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</si>
  <si>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</si>
  <si>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</si>
  <si>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</si>
  <si>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</si>
  <si>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</si>
  <si>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</si>
  <si>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</si>
  <si>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</si>
  <si>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</si>
  <si>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</si>
  <si>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</si>
  <si>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</si>
  <si>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</si>
  <si>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</si>
  <si>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</si>
  <si>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</si>
  <si>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</si>
  <si>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</si>
  <si>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</si>
  <si>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</si>
  <si>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</si>
  <si>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</si>
  <si>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</si>
  <si>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</si>
  <si>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</si>
  <si>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</si>
  <si>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</si>
  <si>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</si>
  <si>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</si>
  <si>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</si>
  <si>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</si>
  <si>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</si>
  <si>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</si>
  <si>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</si>
  <si>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</si>
  <si>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</si>
  <si>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</si>
  <si>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</si>
  <si>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</si>
  <si>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</si>
  <si>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</si>
  <si>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</si>
  <si>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</si>
  <si>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</si>
  <si>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</si>
  <si>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</si>
  <si>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</si>
  <si>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</si>
  <si>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</si>
  <si>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</si>
  <si>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</si>
  <si>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</si>
  <si>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</si>
  <si>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</si>
  <si>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</si>
  <si>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</si>
  <si>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</si>
  <si>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</si>
  <si>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</si>
  <si>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</si>
  <si>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</si>
  <si>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</si>
  <si>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</si>
  <si>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</si>
  <si>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</si>
  <si>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</si>
  <si>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</si>
  <si>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</si>
  <si>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</si>
  <si>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</si>
  <si>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</si>
  <si>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</si>
  <si>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</si>
  <si>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</si>
  <si>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</si>
  <si>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</si>
  <si>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</si>
  <si>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</si>
  <si>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</si>
  <si>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</si>
  <si>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</si>
  <si>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</si>
  <si>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</si>
  <si>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</si>
  <si>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</si>
  <si>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</si>
  <si>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</si>
  <si>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</si>
  <si>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</si>
  <si>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</si>
  <si>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</si>
  <si>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</si>
  <si>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</si>
  <si>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</si>
  <si>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</si>
  <si>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</si>
  <si>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</si>
  <si>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</si>
  <si>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</si>
  <si>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</si>
  <si>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</si>
  <si>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</si>
  <si>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</si>
  <si>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</si>
  <si>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</si>
  <si>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</si>
  <si>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</si>
  <si>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</si>
  <si>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</si>
  <si>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</si>
  <si>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</si>
  <si>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</si>
  <si>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</si>
  <si>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</si>
  <si>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</si>
  <si>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</si>
  <si>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</si>
  <si>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</si>
  <si>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</si>
  <si>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</si>
  <si>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</si>
  <si>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</si>
  <si>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</si>
  <si>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</si>
  <si>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</si>
  <si>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</si>
  <si>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</si>
  <si>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</si>
  <si>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</si>
  <si>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</si>
  <si>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</si>
  <si>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</si>
  <si>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</si>
  <si>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</si>
  <si>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</si>
  <si>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</si>
  <si>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</si>
  <si>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</si>
  <si>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</si>
  <si>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</si>
  <si>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</si>
  <si>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</si>
  <si>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</si>
  <si>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</si>
  <si>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</si>
  <si>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</si>
  <si>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</si>
  <si>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</si>
  <si>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</si>
  <si>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</si>
  <si>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</si>
  <si>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</si>
  <si>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</si>
  <si>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</si>
  <si>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</si>
  <si>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</si>
  <si>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</si>
  <si>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</si>
  <si>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</si>
  <si>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</si>
  <si>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</si>
  <si>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</si>
  <si>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</si>
  <si>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</si>
  <si>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</si>
  <si>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</si>
  <si>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</si>
  <si>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</si>
  <si>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</si>
  <si>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</si>
  <si>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</si>
  <si>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</si>
  <si>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</si>
  <si>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</si>
  <si>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</si>
  <si>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</si>
  <si>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</si>
  <si>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</si>
  <si>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</si>
  <si>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</si>
  <si>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</si>
  <si>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</si>
  <si>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</si>
  <si>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</si>
  <si>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</si>
  <si>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</si>
  <si>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</si>
  <si>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</si>
  <si>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</si>
  <si>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</si>
  <si>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</si>
  <si>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</si>
  <si>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</si>
  <si>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</si>
  <si>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</si>
  <si>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</si>
  <si>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</si>
  <si>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</si>
  <si>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</si>
  <si>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</si>
  <si>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</si>
  <si>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</si>
  <si>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</si>
  <si>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</si>
  <si>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</si>
  <si>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</si>
  <si>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</si>
  <si>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</si>
  <si>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</si>
  <si>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</si>
  <si>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</si>
  <si>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</si>
  <si>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</si>
  <si>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</si>
  <si>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</si>
  <si>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</si>
  <si>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</si>
  <si>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</si>
  <si>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</si>
  <si>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</si>
  <si>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</si>
  <si>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</si>
  <si>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</si>
  <si>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</si>
  <si>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</si>
  <si>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</si>
  <si>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</si>
  <si>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</si>
  <si>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</si>
  <si>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</si>
  <si>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</si>
  <si>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</si>
  <si>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</si>
  <si>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</si>
  <si>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</si>
  <si>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</si>
  <si>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</si>
  <si>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</si>
  <si>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</si>
  <si>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</si>
  <si>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</si>
  <si>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</si>
  <si>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</si>
  <si>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</si>
  <si>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</si>
  <si>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</si>
  <si>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</si>
  <si>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</si>
  <si>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</si>
  <si>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</si>
  <si>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</si>
  <si>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</si>
  <si>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</si>
  <si>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</si>
  <si>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</si>
  <si>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</si>
  <si>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</si>
  <si>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</si>
  <si>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</si>
  <si>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</si>
  <si>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</si>
  <si>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</si>
  <si>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</si>
  <si>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</si>
  <si>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</si>
  <si>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</si>
  <si>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</si>
  <si>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</si>
  <si>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</si>
  <si>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</si>
  <si>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</si>
  <si>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</si>
  <si>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</si>
  <si>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</si>
  <si>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</si>
  <si>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</si>
  <si>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</si>
  <si>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</si>
  <si>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</si>
  <si>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</si>
  <si>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</si>
  <si>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</si>
  <si>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</si>
  <si>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</si>
  <si>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</si>
  <si>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</si>
  <si>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</si>
  <si>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</si>
  <si>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</si>
  <si>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</si>
  <si>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</si>
  <si>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</si>
  <si>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</si>
  <si>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</si>
  <si>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</si>
  <si>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</si>
  <si>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</si>
  <si>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</si>
  <si>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</si>
  <si>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</si>
  <si>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</si>
  <si>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</si>
  <si>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</si>
  <si>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</si>
  <si>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</si>
  <si>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</si>
  <si>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</si>
  <si>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</si>
  <si>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</si>
  <si>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</si>
  <si>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</si>
  <si>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</si>
  <si>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</si>
  <si>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</si>
  <si>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</si>
  <si>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</si>
  <si>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</si>
  <si>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</si>
  <si>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</si>
  <si>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</si>
  <si>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</si>
  <si>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</si>
  <si>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</si>
  <si>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</si>
  <si>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</si>
  <si>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</si>
  <si>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</si>
  <si>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</si>
  <si>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</si>
  <si>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</si>
  <si>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</si>
  <si>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</si>
  <si>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</si>
  <si>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</si>
  <si>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</si>
  <si>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</si>
  <si>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</si>
  <si>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</si>
  <si>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</si>
  <si>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</si>
  <si>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</si>
  <si>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</si>
  <si>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</si>
  <si>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</si>
  <si>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</si>
  <si>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</si>
  <si>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</si>
  <si>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</si>
  <si>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</si>
  <si>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</si>
  <si>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</si>
  <si>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</si>
  <si>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</si>
  <si>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</si>
  <si>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</si>
  <si>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</si>
  <si>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</si>
  <si>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</si>
  <si>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</si>
  <si>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</si>
  <si>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</si>
  <si>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</si>
  <si>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</si>
  <si>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</si>
  <si>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</si>
  <si>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</si>
  <si>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</si>
  <si>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</si>
  <si>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</si>
  <si>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</si>
  <si>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</si>
  <si>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</si>
  <si>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</si>
  <si>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</si>
  <si>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</si>
  <si>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</si>
  <si>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</si>
  <si>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</si>
  <si>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</si>
  <si>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</si>
  <si>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</si>
  <si>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</si>
  <si>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</si>
  <si>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</si>
  <si>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</si>
  <si>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</si>
  <si>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</si>
  <si>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</si>
  <si>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</si>
  <si>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</si>
  <si>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</si>
  <si>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</si>
  <si>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</si>
  <si>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</si>
  <si>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</si>
  <si>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</si>
  <si>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</si>
  <si>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</si>
  <si>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</si>
  <si>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</si>
  <si>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</si>
  <si>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</si>
  <si>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</si>
  <si>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</si>
  <si>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</si>
  <si>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</si>
  <si>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</si>
  <si>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</si>
  <si>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</si>
  <si>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</si>
  <si>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</si>
  <si>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</si>
  <si>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</si>
  <si>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</si>
  <si>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</si>
  <si>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</si>
  <si>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</si>
  <si>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</si>
  <si>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</si>
  <si>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</si>
  <si>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</si>
  <si>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</si>
  <si>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</si>
  <si>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</si>
  <si>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</si>
  <si>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</si>
  <si>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</si>
  <si>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</si>
  <si>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</si>
  <si>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</si>
  <si>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</si>
  <si>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</si>
  <si>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</si>
  <si>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</si>
  <si>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</si>
  <si>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</si>
  <si>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</si>
  <si>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</si>
  <si>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</si>
  <si>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</si>
  <si>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</si>
  <si>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</si>
  <si>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</si>
  <si>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</si>
  <si>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</si>
  <si>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</si>
  <si>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</si>
  <si>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</si>
  <si>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</si>
  <si>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</si>
  <si>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</si>
  <si>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</si>
  <si>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</si>
  <si>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</si>
  <si>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</si>
  <si>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</si>
  <si>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</si>
  <si>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</si>
  <si>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</si>
  <si>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</si>
  <si>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</si>
  <si>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</si>
  <si>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</si>
  <si>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</si>
  <si>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</si>
  <si>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</si>
  <si>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</si>
  <si>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</si>
  <si>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</si>
  <si>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</si>
  <si>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</si>
  <si>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</si>
  <si>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</si>
  <si>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</si>
  <si>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</si>
  <si>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</si>
  <si>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</si>
  <si>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</si>
  <si>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</si>
  <si>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</si>
  <si>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</si>
  <si>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</si>
  <si>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</si>
  <si>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</si>
  <si>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</si>
  <si>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</si>
  <si>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</si>
  <si>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</si>
  <si>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</si>
  <si>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</si>
  <si>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</si>
  <si>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</si>
  <si>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</si>
  <si>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</si>
  <si>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</si>
  <si>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</si>
  <si>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</si>
  <si>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</si>
  <si>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</si>
  <si>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</si>
  <si>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</si>
  <si>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</si>
  <si>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</si>
  <si>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</si>
  <si>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</si>
  <si>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</si>
  <si>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</si>
  <si>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</si>
  <si>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</si>
  <si>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</si>
  <si>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</si>
  <si>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</si>
  <si>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</si>
  <si>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</si>
  <si>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</si>
  <si>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</si>
  <si>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</si>
  <si>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</si>
  <si>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</si>
  <si>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</si>
  <si>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</si>
  <si>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</si>
  <si>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</si>
  <si>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</si>
  <si>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</si>
  <si>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</si>
  <si>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</si>
  <si>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</si>
  <si>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</si>
  <si>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</si>
  <si>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</si>
  <si>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</si>
  <si>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</si>
  <si>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</si>
  <si>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</si>
  <si>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</si>
  <si>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</si>
  <si>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</si>
  <si>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</si>
  <si>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</si>
  <si>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</si>
  <si>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</si>
  <si>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</si>
  <si>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</si>
  <si>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</si>
  <si>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</si>
  <si>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</si>
  <si>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</si>
  <si>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</si>
  <si>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</si>
  <si>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</si>
  <si>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</si>
  <si>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</si>
  <si>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</si>
  <si>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</si>
  <si>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</si>
  <si>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</si>
  <si>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</si>
  <si>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</si>
  <si>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</si>
  <si>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</si>
  <si>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</si>
  <si>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</si>
  <si>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</si>
  <si>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</si>
  <si>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</si>
  <si>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</si>
  <si>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</si>
  <si>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</si>
  <si>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</si>
  <si>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</si>
  <si>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</si>
  <si>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</si>
  <si>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</si>
  <si>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</si>
  <si>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</si>
  <si>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</si>
  <si>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</si>
  <si>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</si>
  <si>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</si>
  <si>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</si>
  <si>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</si>
  <si>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</si>
  <si>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</si>
  <si>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</si>
  <si>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</si>
  <si>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</si>
  <si>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</si>
  <si>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</si>
  <si>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</si>
  <si>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</si>
  <si>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</si>
  <si>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</si>
  <si>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</si>
  <si>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</si>
  <si>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</si>
  <si>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</si>
  <si>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</si>
  <si>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</si>
  <si>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</si>
  <si>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</si>
  <si>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</si>
  <si>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</si>
  <si>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</si>
  <si>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</si>
  <si>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</si>
  <si>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</si>
  <si>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</si>
  <si>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</si>
  <si>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</si>
  <si>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</si>
  <si>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</si>
  <si>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</si>
  <si>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</si>
  <si>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</si>
  <si>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</si>
  <si>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</si>
  <si>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</si>
  <si>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</si>
  <si>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</si>
  <si>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</si>
  <si>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</si>
  <si>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</si>
  <si>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</si>
  <si>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</si>
  <si>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</si>
  <si>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</si>
  <si>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</si>
  <si>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</si>
  <si>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</si>
  <si>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</si>
  <si>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</si>
  <si>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</si>
  <si>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</si>
  <si>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</si>
  <si>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</si>
  <si>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</si>
  <si>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</si>
  <si>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</si>
  <si>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</si>
  <si>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</si>
  <si>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</si>
  <si>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</si>
  <si>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</si>
  <si>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</si>
  <si>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</si>
  <si>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</si>
  <si>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</si>
  <si>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</si>
  <si>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</si>
  <si>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</si>
  <si>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</si>
  <si>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</si>
  <si>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</si>
  <si>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</si>
  <si>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</si>
  <si>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</si>
  <si>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</si>
  <si>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</si>
  <si>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</si>
  <si>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</si>
  <si>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</si>
  <si>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</si>
  <si>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</si>
  <si>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</si>
  <si>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</si>
  <si>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</si>
  <si>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</si>
  <si>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</si>
  <si>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</si>
  <si>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</si>
  <si>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</si>
  <si>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</si>
  <si>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</si>
  <si>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</si>
  <si>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</si>
  <si>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</si>
  <si>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</si>
  <si>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</si>
  <si>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</si>
  <si>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</si>
  <si>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</si>
  <si>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</si>
  <si>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</si>
  <si>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</si>
  <si>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</si>
  <si>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</si>
  <si>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</si>
  <si>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</si>
  <si>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</si>
  <si>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</si>
  <si>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</si>
  <si>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</si>
  <si>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</si>
  <si>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</si>
  <si>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</si>
  <si>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</si>
  <si>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</si>
  <si>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</si>
  <si>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</si>
  <si>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</si>
  <si>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</si>
  <si>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</si>
  <si>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</si>
  <si>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</si>
  <si>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</si>
  <si>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</si>
  <si>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</si>
  <si>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</si>
  <si>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</si>
  <si>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</si>
  <si>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</si>
  <si>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</si>
  <si>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</si>
  <si>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</si>
  <si>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</si>
  <si>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</si>
  <si>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</si>
  <si>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</si>
  <si>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</si>
  <si>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</si>
  <si>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</si>
  <si>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</si>
  <si>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</si>
  <si>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</si>
  <si>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</si>
  <si>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</si>
  <si>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</si>
  <si>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</si>
  <si>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</si>
  <si>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</si>
  <si>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</si>
  <si>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</si>
  <si>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</si>
  <si>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</si>
  <si>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</si>
  <si>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</si>
  <si>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</si>
  <si>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</si>
  <si>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</si>
  <si>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</si>
  <si>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</si>
  <si>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</si>
  <si>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</si>
  <si>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</si>
  <si>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</si>
  <si>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</si>
  <si>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</si>
  <si>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</si>
  <si>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</si>
  <si>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</si>
  <si>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</si>
  <si>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</si>
  <si>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</si>
  <si>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</si>
  <si>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</si>
  <si>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</si>
  <si>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</si>
  <si>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</si>
  <si>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</si>
  <si>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</si>
  <si>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</si>
  <si>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</si>
  <si>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</si>
  <si>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</si>
  <si>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</si>
  <si>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</si>
  <si>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</si>
  <si>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</si>
  <si>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</si>
  <si>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</si>
  <si>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</si>
  <si>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</si>
  <si>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</si>
  <si>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</si>
  <si>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</si>
  <si>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</si>
  <si>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</si>
  <si>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</si>
  <si>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</si>
  <si>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</si>
  <si>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</si>
  <si>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</si>
  <si>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</si>
  <si>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</si>
  <si>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</si>
  <si>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</si>
  <si>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</si>
  <si>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</si>
  <si>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</si>
  <si>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</si>
  <si>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</si>
  <si>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</si>
  <si>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</si>
  <si>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</si>
  <si>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</si>
  <si>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</si>
  <si>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</si>
  <si>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</si>
  <si>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</si>
  <si>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</si>
  <si>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</si>
  <si>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</si>
  <si>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</si>
  <si>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</si>
  <si>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</si>
  <si>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</si>
  <si>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</si>
  <si>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</si>
  <si>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</si>
  <si>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</si>
  <si>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</si>
  <si>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</si>
  <si>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</si>
  <si>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</si>
  <si>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</si>
  <si>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</si>
  <si>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</si>
  <si>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</si>
  <si>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</si>
  <si>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</si>
  <si>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</si>
  <si>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</si>
  <si>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</si>
  <si>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</si>
  <si>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</si>
  <si>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</si>
  <si>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</si>
  <si>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</si>
  <si>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</si>
  <si>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</si>
  <si>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</si>
  <si>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</si>
  <si>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</si>
  <si>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</si>
  <si>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</si>
  <si>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</si>
  <si>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</si>
  <si>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</si>
  <si>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</si>
  <si>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</si>
  <si>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</si>
  <si>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</si>
  <si>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</si>
  <si>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</si>
  <si>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</si>
  <si>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</si>
  <si>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</si>
  <si>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</si>
  <si>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</si>
  <si>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</si>
  <si>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</si>
  <si>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</si>
  <si>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</si>
  <si>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</si>
  <si>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</si>
  <si>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</si>
  <si>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</si>
  <si>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</si>
  <si>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</si>
  <si>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</si>
  <si>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</si>
  <si>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</si>
  <si>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</si>
  <si>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</si>
  <si>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</si>
  <si>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</si>
  <si>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</si>
  <si>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</si>
  <si>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</si>
  <si>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</si>
  <si>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</si>
  <si>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</si>
  <si>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</si>
  <si>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</si>
  <si>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</si>
  <si>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</si>
  <si>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</si>
  <si>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</si>
  <si>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</si>
  <si>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</si>
  <si>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</si>
  <si>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</si>
  <si>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</si>
  <si>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</si>
  <si>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</si>
  <si>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</si>
  <si>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</si>
  <si>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</si>
  <si>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</si>
  <si>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</si>
  <si>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</si>
  <si>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</si>
  <si>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</si>
  <si>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</si>
  <si>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</si>
  <si>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</si>
  <si>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</si>
  <si>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</si>
  <si>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</si>
  <si>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</si>
  <si>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</si>
  <si>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</si>
  <si>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</si>
  <si>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</si>
  <si>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</si>
  <si>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</si>
  <si>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</si>
  <si>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</si>
  <si>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</si>
  <si>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</si>
  <si>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</si>
  <si>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</si>
  <si>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</si>
  <si>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</si>
  <si>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</si>
  <si>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</si>
  <si>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</si>
  <si>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</si>
  <si>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</si>
  <si>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</si>
  <si>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</si>
  <si>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</si>
  <si>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</si>
  <si>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</si>
  <si>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</si>
  <si>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</si>
  <si>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</si>
  <si>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</si>
  <si>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</si>
  <si>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</si>
  <si>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</si>
  <si>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</si>
  <si>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</si>
  <si>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</si>
  <si>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</si>
  <si>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</si>
  <si>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</si>
  <si>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</si>
  <si>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</si>
  <si>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</si>
  <si>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</si>
  <si>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</si>
  <si>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</si>
  <si>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</si>
  <si>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</si>
  <si>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</si>
  <si>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</si>
  <si>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</si>
  <si>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</si>
  <si>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</si>
  <si>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</si>
  <si>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</si>
  <si>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</si>
  <si>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</si>
  <si>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</si>
  <si>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</si>
  <si>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</si>
  <si>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</si>
  <si>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</si>
  <si>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</si>
  <si>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</si>
  <si>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</si>
  <si>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</si>
  <si>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</si>
  <si>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</si>
  <si>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</si>
  <si>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</si>
  <si>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</si>
  <si>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</si>
  <si>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</si>
  <si>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</si>
  <si>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</si>
  <si>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</si>
  <si>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</si>
  <si>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</si>
  <si>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</si>
  <si>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</si>
  <si>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</si>
  <si>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</si>
  <si>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</si>
  <si>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</si>
  <si>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</si>
  <si>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</si>
  <si>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</si>
  <si>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</si>
  <si>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</si>
  <si>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</si>
  <si>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</si>
  <si>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</si>
  <si>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</si>
  <si>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</si>
  <si>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</si>
  <si>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</si>
  <si>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</si>
  <si>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</si>
  <si>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</si>
  <si>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</si>
  <si>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</si>
  <si>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</si>
  <si>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</si>
  <si>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</si>
  <si>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</si>
  <si>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</si>
  <si>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</si>
  <si>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</si>
  <si>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</si>
  <si>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</si>
  <si>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</si>
  <si>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</si>
  <si>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</si>
  <si>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</si>
  <si>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</si>
  <si>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</si>
  <si>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</si>
  <si>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</si>
  <si>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</si>
  <si>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</si>
  <si>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</si>
  <si>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</si>
  <si>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</si>
  <si>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</si>
  <si>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</si>
  <si>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</si>
  <si>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</si>
  <si>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</si>
  <si>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</si>
  <si>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</si>
  <si>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</si>
  <si>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</si>
  <si>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</si>
  <si>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</si>
  <si>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</si>
  <si>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</si>
  <si>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</si>
  <si>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</si>
  <si>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</si>
  <si>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</si>
  <si>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</si>
  <si>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</si>
  <si>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</si>
  <si>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</si>
  <si>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</si>
  <si>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</si>
  <si>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</si>
  <si>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</si>
  <si>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</si>
  <si>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</si>
  <si>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</si>
  <si>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</si>
  <si>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</si>
  <si>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</si>
  <si>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</si>
  <si>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</si>
  <si>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</si>
  <si>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</si>
  <si>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</si>
  <si>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</si>
  <si>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</si>
  <si>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</si>
  <si>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</si>
  <si>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</si>
  <si>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</si>
  <si>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</si>
  <si>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</si>
  <si>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</si>
  <si>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</si>
  <si>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</si>
  <si>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</si>
  <si>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</si>
  <si>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</si>
  <si>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</si>
  <si>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</si>
  <si>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</si>
  <si>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</si>
  <si>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</si>
  <si>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</si>
  <si>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</si>
  <si>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</si>
  <si>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</si>
  <si>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</si>
  <si>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</si>
  <si>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</si>
  <si>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</si>
  <si>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</si>
  <si>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</si>
  <si>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</si>
  <si>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</si>
  <si>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</si>
  <si>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</si>
  <si>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</si>
  <si>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</si>
  <si>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</si>
  <si>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</si>
  <si>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</si>
  <si>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</si>
  <si>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</si>
  <si>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</si>
  <si>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</si>
  <si>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</si>
  <si>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</si>
  <si>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</si>
  <si>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</si>
  <si>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</si>
  <si>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</si>
  <si>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</si>
  <si>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</si>
  <si>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</si>
  <si>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</si>
  <si>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</si>
  <si>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</si>
  <si>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</si>
  <si>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</si>
  <si>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</si>
  <si>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</si>
  <si>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</si>
  <si>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</si>
  <si>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</si>
  <si>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</si>
  <si>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</si>
  <si>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</si>
  <si>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</si>
  <si>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</si>
  <si>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</si>
  <si>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</si>
  <si>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</si>
  <si>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</si>
  <si>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</si>
  <si>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</si>
  <si>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</si>
  <si>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</si>
  <si>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</si>
  <si>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</si>
  <si>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</si>
  <si>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</si>
  <si>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</si>
  <si>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</si>
  <si>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</si>
  <si>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</si>
  <si>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</si>
  <si>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</si>
  <si>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</si>
  <si>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</si>
  <si>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</si>
  <si>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</si>
  <si>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</si>
  <si>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</si>
  <si>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</si>
  <si>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</si>
  <si>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</si>
  <si>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</si>
  <si>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</si>
  <si>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</si>
  <si>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</si>
  <si>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</si>
  <si>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</si>
  <si>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</si>
  <si>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</si>
  <si>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</si>
  <si>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</si>
  <si>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</si>
  <si>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</si>
  <si>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</si>
  <si>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</si>
  <si>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</si>
  <si>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</si>
  <si>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</si>
  <si>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</si>
  <si>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</si>
  <si>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</si>
  <si>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</si>
  <si>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</si>
  <si>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</si>
  <si>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</si>
  <si>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</si>
  <si>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</si>
  <si>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</si>
  <si>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</si>
  <si>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</si>
  <si>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</si>
  <si>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</si>
  <si>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</si>
  <si>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</si>
  <si>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</si>
  <si>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</si>
  <si>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</si>
  <si>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</si>
  <si>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</si>
  <si>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</si>
  <si>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</si>
  <si>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</si>
  <si>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</si>
  <si>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</si>
  <si>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</si>
  <si>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</si>
  <si>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</si>
  <si>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</si>
  <si>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</si>
  <si>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</si>
  <si>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</si>
  <si>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</si>
  <si>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</si>
  <si>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</si>
  <si>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</si>
  <si>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</si>
  <si>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</si>
  <si>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</si>
  <si>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</si>
  <si>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</si>
  <si>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</si>
  <si>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</si>
  <si>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</si>
  <si>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</si>
  <si>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</si>
  <si>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</si>
  <si>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</si>
  <si>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</si>
  <si>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</si>
  <si>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</si>
  <si>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</si>
  <si>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</si>
  <si>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</si>
  <si>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</si>
  <si>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</si>
  <si>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</si>
  <si>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</si>
  <si>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</si>
  <si>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</si>
  <si>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</si>
  <si>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</si>
  <si>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</si>
  <si>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</si>
  <si>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</si>
  <si>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</si>
  <si>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</si>
  <si>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</si>
  <si>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</si>
  <si>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</si>
  <si>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</si>
  <si>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</si>
  <si>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</si>
  <si>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</si>
  <si>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</si>
  <si>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</si>
  <si>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</si>
  <si>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</si>
  <si>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</si>
  <si>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</si>
  <si>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</si>
  <si>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</si>
  <si>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</si>
  <si>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</si>
  <si>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</si>
  <si>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</si>
  <si>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</si>
  <si>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</si>
  <si>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</si>
  <si>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</si>
  <si>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</si>
  <si>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</si>
  <si>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</si>
  <si>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</si>
  <si>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</si>
  <si>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</si>
  <si>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</si>
  <si>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</si>
  <si>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</si>
  <si>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</si>
  <si>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</si>
  <si>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</si>
  <si>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</si>
  <si>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</si>
  <si>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</si>
  <si>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</si>
  <si>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</si>
  <si>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</si>
  <si>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</si>
  <si>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</si>
  <si>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</si>
  <si>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</si>
  <si>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</si>
  <si>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</si>
  <si>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</si>
  <si>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</si>
  <si>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</si>
  <si>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</si>
  <si>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</si>
  <si>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</si>
  <si>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</si>
  <si>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</si>
  <si>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</si>
  <si>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</si>
  <si>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</si>
  <si>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</si>
  <si>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</si>
  <si>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</si>
  <si>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</si>
  <si>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</si>
  <si>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</si>
  <si>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</si>
  <si>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</si>
  <si>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</si>
  <si>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</si>
  <si>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</si>
  <si>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</si>
  <si>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</si>
  <si>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</si>
  <si>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</si>
  <si>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</si>
  <si>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</si>
  <si>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</si>
  <si>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</si>
  <si>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</si>
  <si>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</si>
  <si>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</si>
  <si>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</si>
  <si>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</si>
  <si>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</si>
  <si>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</si>
  <si>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</si>
  <si>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</si>
  <si>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</si>
  <si>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</si>
  <si>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</si>
  <si>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</si>
  <si>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</si>
  <si>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</si>
  <si>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</si>
  <si>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</si>
  <si>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</si>
  <si>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</si>
  <si>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</si>
  <si>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</si>
  <si>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</si>
  <si>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</si>
  <si>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</si>
  <si>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</si>
  <si>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</si>
  <si>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</si>
  <si>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</si>
  <si>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</si>
  <si>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</si>
  <si>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</si>
  <si>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</si>
  <si>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</si>
  <si>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</si>
  <si>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</si>
  <si>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</si>
  <si>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</si>
  <si>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</si>
  <si>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</si>
  <si>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</si>
  <si>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</si>
  <si>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</si>
  <si>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</si>
  <si>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</si>
  <si>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</si>
  <si>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</si>
  <si>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</si>
  <si>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</si>
  <si>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</si>
  <si>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</si>
  <si>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</si>
  <si>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</si>
  <si>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</si>
  <si>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</si>
  <si>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</si>
  <si>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</si>
  <si>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</si>
  <si>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</si>
  <si>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</si>
  <si>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</si>
  <si>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</si>
  <si>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</si>
  <si>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</si>
  <si>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</si>
  <si>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</si>
  <si>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</si>
  <si>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</si>
  <si>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</si>
  <si>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</si>
  <si>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</si>
  <si>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</si>
  <si>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</si>
  <si>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</si>
  <si>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</si>
  <si>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</si>
  <si>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</si>
  <si>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</si>
  <si>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</si>
  <si>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</si>
  <si>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</si>
  <si>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</si>
  <si>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</si>
  <si>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</si>
  <si>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</si>
  <si>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</si>
  <si>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</si>
  <si>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</si>
  <si>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</si>
  <si>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</si>
  <si>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</si>
  <si>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</si>
  <si>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</si>
  <si>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</si>
  <si>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</si>
  <si>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</si>
  <si>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</si>
  <si>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</si>
  <si>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</si>
  <si>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</si>
  <si>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</si>
  <si>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</si>
  <si>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</si>
  <si>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</si>
  <si>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</si>
  <si>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</si>
  <si>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</si>
  <si>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</si>
  <si>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</si>
  <si>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</si>
  <si>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</si>
  <si>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</si>
  <si>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</si>
  <si>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</si>
  <si>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</si>
  <si>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</si>
  <si>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</si>
  <si>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</si>
  <si>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</si>
  <si>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</si>
  <si>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</si>
  <si>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</si>
  <si>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</si>
  <si>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</si>
  <si>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</si>
  <si>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</si>
  <si>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</si>
  <si>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</si>
  <si>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</si>
  <si>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</si>
  <si>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</si>
  <si>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</si>
  <si>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</si>
  <si>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</si>
  <si>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</si>
  <si>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</si>
  <si>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</si>
  <si>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</si>
  <si>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</si>
  <si>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</si>
  <si>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</si>
  <si>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</si>
  <si>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</si>
  <si>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</si>
  <si>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</si>
  <si>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</si>
  <si>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</si>
  <si>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</si>
  <si>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</si>
  <si>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</si>
  <si>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</si>
  <si>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</si>
  <si>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</si>
  <si>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</si>
  <si>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</si>
  <si>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</si>
  <si>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</si>
  <si>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</si>
  <si>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</si>
  <si>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</si>
  <si>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</si>
  <si>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</si>
  <si>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</si>
  <si>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</si>
  <si>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</si>
  <si>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</si>
  <si>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</si>
  <si>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</si>
  <si>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</si>
  <si>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</si>
  <si>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</si>
  <si>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</si>
  <si>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</si>
  <si>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</si>
  <si>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</si>
  <si>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</si>
  <si>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</si>
  <si>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</si>
  <si>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</si>
  <si>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</si>
  <si>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</si>
  <si>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</si>
  <si>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</si>
  <si>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</si>
  <si>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</si>
  <si>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</si>
  <si>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</si>
  <si>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</si>
  <si>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</si>
  <si>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</si>
  <si>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</si>
  <si>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</si>
  <si>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</si>
  <si>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</si>
  <si>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</si>
  <si>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</si>
  <si>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</si>
  <si>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</si>
  <si>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</si>
  <si>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</si>
  <si>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</si>
  <si>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</si>
  <si>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</si>
  <si>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</si>
  <si>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</si>
  <si>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</si>
  <si>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</si>
  <si>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</si>
  <si>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</si>
  <si>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</si>
  <si>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</si>
  <si>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</si>
  <si>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</si>
  <si>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</si>
  <si>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</si>
  <si>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</si>
  <si>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</si>
  <si>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</si>
  <si>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</si>
  <si>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</si>
  <si>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</si>
  <si>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</si>
  <si>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</si>
  <si>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</si>
  <si>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</si>
  <si>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</si>
  <si>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</si>
  <si>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</si>
  <si>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</si>
  <si>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</si>
  <si>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</si>
  <si>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</si>
  <si>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</si>
  <si>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</si>
  <si>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</si>
  <si>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</si>
  <si>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</si>
  <si>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</si>
  <si>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</si>
  <si>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</si>
  <si>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</si>
  <si>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</si>
  <si>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</si>
  <si>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</si>
  <si>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</si>
  <si>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</si>
  <si>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</si>
  <si>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</si>
  <si>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</si>
  <si>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</si>
  <si>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</si>
  <si>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</si>
  <si>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</si>
  <si>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</si>
  <si>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</si>
  <si>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</si>
  <si>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</si>
  <si>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</si>
  <si>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</si>
  <si>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</si>
  <si>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</si>
  <si>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</si>
  <si>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</si>
  <si>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</si>
  <si>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</si>
  <si>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</si>
  <si>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</si>
  <si>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</si>
  <si>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</si>
  <si>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</si>
  <si>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</si>
  <si>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</si>
  <si>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</si>
  <si>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</si>
  <si>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</si>
  <si>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</si>
  <si>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</si>
  <si>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</si>
  <si>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</si>
  <si>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</si>
  <si>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</si>
  <si>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</si>
  <si>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</si>
  <si>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</si>
  <si>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</si>
  <si>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</si>
  <si>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</si>
  <si>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</si>
  <si>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</si>
  <si>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</si>
  <si>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</si>
  <si>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</si>
  <si>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</si>
  <si>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</si>
  <si>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</si>
  <si>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</si>
  <si>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</si>
  <si>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</si>
  <si>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</si>
  <si>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</si>
  <si>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</si>
  <si>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</si>
  <si>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</si>
  <si>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</si>
  <si>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</si>
  <si>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</si>
  <si>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</si>
  <si>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</si>
  <si>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</si>
  <si>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</si>
  <si>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</si>
  <si>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</si>
  <si>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</si>
  <si>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</si>
  <si>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</si>
  <si>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</si>
  <si>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</si>
  <si>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</si>
  <si>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</si>
  <si>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</si>
  <si>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</si>
  <si>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</si>
  <si>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</si>
  <si>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</si>
  <si>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</si>
  <si>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</si>
  <si>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</si>
  <si>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</si>
  <si>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</si>
  <si>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</si>
  <si>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</si>
  <si>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</si>
  <si>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</si>
  <si>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</si>
  <si>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</si>
  <si>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</si>
  <si>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</si>
  <si>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</si>
  <si>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</si>
  <si>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</si>
  <si>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</si>
  <si>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</si>
  <si>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</si>
  <si>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</si>
  <si>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</si>
  <si>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</si>
  <si>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</si>
  <si>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</si>
  <si>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</si>
  <si>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</si>
  <si>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</si>
  <si>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</si>
  <si>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</si>
  <si>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</si>
  <si>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</si>
  <si>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</si>
  <si>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</si>
  <si>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</si>
  <si>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</si>
  <si>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</si>
  <si>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</si>
  <si>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</si>
  <si>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</si>
  <si>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</si>
  <si>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</si>
  <si>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</si>
  <si>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</si>
  <si>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</si>
  <si>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</si>
  <si>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</si>
  <si>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</si>
  <si>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</si>
  <si>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</si>
  <si>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</si>
  <si>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</si>
  <si>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</si>
  <si>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</si>
  <si>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</si>
  <si>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</si>
  <si>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</si>
  <si>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</si>
  <si>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</si>
  <si>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</si>
  <si>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</si>
  <si>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</si>
  <si>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</si>
  <si>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</si>
  <si>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</si>
  <si>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</si>
  <si>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</si>
  <si>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</si>
  <si>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</si>
  <si>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</si>
  <si>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</si>
  <si>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</si>
  <si>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</si>
  <si>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</si>
  <si>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</si>
  <si>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</si>
  <si>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</si>
  <si>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</si>
  <si>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</si>
  <si>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</si>
  <si>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</si>
  <si>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</si>
  <si>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</si>
  <si>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</si>
  <si>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</si>
  <si>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</si>
  <si>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</si>
  <si>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</si>
  <si>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</si>
  <si>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</si>
  <si>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</si>
  <si>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</si>
  <si>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</si>
  <si>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</si>
  <si>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</si>
  <si>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</si>
  <si>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</si>
  <si>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</si>
  <si>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</si>
  <si>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</si>
  <si>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</si>
  <si>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</si>
  <si>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</si>
  <si>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</si>
  <si>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</si>
  <si>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</si>
  <si>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</si>
  <si>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</si>
  <si>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</si>
  <si>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</si>
  <si>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</si>
  <si>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</si>
  <si>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</si>
  <si>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</si>
  <si>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</si>
  <si>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</si>
  <si>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</si>
  <si>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</si>
  <si>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</si>
  <si>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</si>
  <si>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</si>
  <si>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</si>
  <si>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</si>
  <si>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</si>
  <si>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</si>
  <si>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</si>
  <si>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</si>
  <si>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</si>
  <si>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</si>
  <si>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</si>
  <si>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</si>
  <si>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</si>
  <si>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</si>
  <si>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</si>
  <si>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</si>
  <si>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</si>
  <si>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</si>
  <si>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</si>
  <si>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</si>
  <si>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</si>
  <si>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</si>
  <si>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</si>
  <si>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</si>
  <si>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</si>
  <si>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</si>
  <si>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</si>
  <si>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</si>
  <si>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</si>
  <si>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</si>
  <si>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</si>
  <si>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</si>
  <si>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</si>
  <si>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</si>
  <si>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</si>
  <si>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</si>
  <si>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</si>
  <si>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</si>
  <si>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</si>
  <si>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</si>
  <si>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</si>
  <si>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</si>
  <si>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</si>
  <si>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</si>
  <si>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</si>
  <si>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</si>
  <si>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</si>
  <si>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</si>
  <si>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</si>
  <si>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</si>
  <si>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</si>
  <si>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</si>
  <si>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</si>
  <si>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</si>
  <si>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</si>
  <si>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</si>
  <si>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</si>
  <si>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</si>
  <si>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</si>
  <si>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</si>
  <si>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</si>
  <si>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</si>
  <si>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</si>
  <si>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</si>
  <si>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</si>
  <si>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</si>
  <si>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</si>
  <si>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</si>
  <si>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</si>
  <si>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</si>
  <si>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</si>
  <si>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</si>
  <si>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</si>
  <si>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</si>
  <si>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</si>
  <si>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</si>
  <si>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</si>
  <si>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</si>
  <si>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</si>
  <si>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</si>
  <si>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</si>
  <si>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</si>
  <si>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</si>
  <si>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</si>
  <si>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</si>
  <si>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</si>
  <si>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</si>
  <si>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</si>
  <si>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</si>
  <si>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</si>
  <si>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</si>
  <si>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</si>
  <si>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</si>
  <si>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</si>
  <si>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</si>
  <si>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</si>
  <si>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</si>
  <si>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</si>
  <si>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</si>
  <si>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</si>
  <si>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</si>
  <si>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</si>
  <si>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</si>
  <si>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</si>
  <si>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</si>
  <si>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</si>
  <si>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</si>
  <si>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</si>
  <si>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</si>
  <si>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</si>
  <si>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</si>
  <si>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</si>
  <si>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</si>
  <si>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</si>
  <si>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</si>
  <si>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</si>
  <si>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</si>
  <si>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</si>
  <si>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</si>
  <si>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</si>
  <si>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</si>
  <si>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</si>
  <si>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</si>
  <si>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</si>
  <si>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</si>
  <si>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</si>
  <si>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</si>
  <si>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</si>
  <si>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</si>
  <si>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</si>
  <si>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</si>
  <si>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</si>
  <si>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</si>
  <si>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</si>
  <si>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</si>
  <si>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</si>
  <si>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</si>
  <si>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</si>
  <si>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</si>
  <si>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</si>
  <si>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</si>
  <si>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</si>
  <si>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</si>
  <si>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</si>
  <si>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</si>
  <si>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</si>
  <si>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</si>
  <si>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</si>
  <si>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</si>
  <si>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</si>
  <si>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</si>
  <si>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</si>
  <si>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</si>
  <si>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</si>
  <si>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</si>
  <si>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</si>
  <si>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</si>
  <si>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</si>
  <si>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</si>
  <si>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</si>
  <si>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</si>
  <si>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</si>
  <si>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</si>
  <si>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</si>
  <si>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</si>
  <si>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</si>
  <si>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</si>
  <si>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</si>
  <si>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</si>
  <si>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</si>
  <si>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</si>
  <si>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</si>
  <si>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</si>
  <si>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</si>
  <si>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</si>
  <si>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</si>
  <si>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</si>
  <si>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</si>
  <si>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</si>
  <si>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</si>
  <si>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</si>
  <si>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</si>
  <si>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</si>
  <si>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</si>
  <si>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</si>
  <si>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</si>
  <si>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</si>
  <si>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</si>
  <si>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</si>
  <si>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</si>
  <si>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</si>
  <si>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</si>
  <si>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</si>
  <si>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</si>
  <si>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</si>
  <si>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</si>
  <si>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</si>
  <si>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</si>
  <si>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</si>
  <si>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</si>
  <si>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</si>
  <si>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</si>
  <si>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</si>
  <si>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</si>
  <si>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</si>
  <si>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</si>
  <si>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</si>
  <si>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</si>
  <si>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</si>
  <si>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</si>
  <si>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</si>
  <si>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</si>
  <si>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</si>
  <si>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</si>
  <si>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</si>
  <si>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</si>
  <si>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</si>
  <si>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</si>
  <si>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</si>
  <si>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</si>
  <si>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</si>
  <si>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</si>
  <si>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</si>
  <si>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</si>
  <si>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</si>
  <si>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</si>
  <si>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</si>
  <si>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</si>
  <si>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</si>
  <si>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</si>
  <si>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</si>
  <si>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</si>
  <si>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</si>
  <si>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</si>
  <si>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</si>
  <si>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</si>
  <si>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</si>
  <si>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</si>
  <si>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</si>
  <si>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</si>
  <si>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</si>
  <si>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</si>
  <si>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</si>
  <si>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</si>
  <si>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</si>
  <si>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</si>
  <si>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</si>
  <si>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</si>
  <si>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</si>
  <si>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</si>
  <si>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</si>
  <si>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</si>
  <si>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</si>
  <si>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</si>
  <si>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</si>
  <si>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</si>
  <si>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</si>
  <si>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</si>
  <si>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</si>
  <si>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</si>
  <si>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</si>
  <si>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</si>
  <si>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</si>
  <si>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</si>
  <si>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</si>
  <si>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</si>
  <si>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</si>
  <si>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</si>
  <si>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</si>
  <si>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</si>
  <si>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</si>
  <si>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</si>
  <si>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</si>
  <si>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</si>
  <si>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</si>
  <si>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</si>
  <si>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</si>
  <si>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</si>
  <si>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</si>
  <si>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</si>
  <si>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</si>
  <si>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</si>
  <si>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</si>
  <si>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</si>
  <si>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</si>
  <si>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</si>
  <si>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</si>
  <si>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</si>
  <si>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</si>
  <si>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</si>
  <si>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</si>
  <si>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</si>
  <si>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</si>
  <si>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</si>
  <si>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</si>
  <si>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</si>
  <si>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</si>
  <si>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</si>
  <si>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</si>
  <si>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</si>
  <si>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</si>
  <si>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</si>
  <si>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</si>
  <si>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</si>
  <si>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</si>
  <si>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</si>
  <si>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</si>
  <si>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</si>
  <si>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</si>
  <si>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</si>
  <si>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</si>
  <si>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</si>
  <si>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</si>
  <si>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</si>
  <si>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</si>
  <si>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</si>
  <si>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</si>
  <si>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</si>
  <si>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</si>
  <si>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</si>
  <si>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</si>
  <si>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</si>
  <si>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</si>
  <si>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</si>
  <si>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</si>
  <si>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</si>
  <si>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</si>
  <si>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</si>
  <si>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</si>
  <si>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</si>
  <si>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</si>
  <si>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</si>
  <si>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</si>
  <si>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</si>
  <si>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</si>
  <si>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</si>
  <si>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</si>
  <si>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</si>
  <si>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</si>
  <si>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</si>
  <si>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</si>
  <si>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</si>
  <si>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</si>
  <si>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</si>
  <si>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</si>
  <si>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</si>
  <si>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</si>
  <si>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</si>
  <si>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</si>
  <si>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</si>
  <si>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</si>
  <si>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</si>
  <si>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</si>
  <si>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</si>
  <si>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</si>
  <si>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</si>
  <si>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</si>
  <si>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</si>
  <si>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</si>
  <si>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</si>
  <si>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</si>
  <si>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</si>
  <si>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</si>
  <si>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</si>
  <si>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</si>
  <si>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</si>
  <si>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</si>
  <si>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</si>
  <si>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</si>
  <si>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</si>
  <si>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</si>
  <si>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</si>
  <si>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</si>
  <si>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</si>
  <si>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</si>
  <si>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</si>
  <si>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</si>
  <si>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</si>
  <si>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</si>
  <si>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</si>
  <si>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</si>
  <si>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</si>
  <si>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</si>
  <si>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</si>
  <si>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</si>
  <si>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</si>
  <si>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</si>
  <si>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</si>
  <si>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</si>
  <si>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</si>
  <si>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</si>
  <si>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</si>
  <si>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</si>
  <si>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</si>
  <si>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</si>
  <si>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</si>
  <si>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</si>
  <si>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</si>
  <si>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</si>
  <si>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</si>
  <si>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</si>
  <si>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</si>
  <si>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</si>
  <si>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</si>
  <si>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</si>
  <si>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</si>
  <si>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</si>
  <si>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</si>
  <si>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</si>
  <si>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</si>
  <si>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</si>
  <si>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</si>
  <si>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</si>
  <si>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</si>
  <si>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</si>
  <si>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</si>
  <si>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</si>
  <si>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</si>
  <si>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</si>
  <si>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</si>
  <si>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</si>
  <si>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</si>
  <si>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</si>
  <si>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</si>
  <si>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</si>
  <si>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</si>
  <si>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</si>
  <si>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</si>
  <si>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</si>
  <si>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</si>
  <si>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</si>
  <si>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</si>
  <si>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</si>
  <si>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</si>
  <si>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</si>
  <si>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</si>
  <si>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</si>
  <si>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</si>
  <si>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</si>
  <si>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</si>
  <si>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</si>
  <si>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</si>
  <si>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</si>
  <si>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</si>
  <si>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</si>
  <si>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</si>
  <si>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</si>
  <si>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</si>
  <si>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</si>
  <si>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</si>
  <si>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</si>
  <si>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</si>
  <si>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</si>
  <si>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</si>
  <si>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</si>
  <si>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</si>
  <si>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</si>
  <si>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</si>
  <si>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</si>
  <si>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</si>
  <si>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</si>
  <si>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</si>
  <si>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</si>
  <si>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</si>
  <si>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</si>
  <si>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</si>
  <si>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</si>
  <si>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</si>
  <si>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</si>
  <si>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</si>
  <si>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</si>
  <si>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</si>
  <si>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</si>
  <si>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</si>
  <si>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</si>
  <si>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</si>
  <si>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</si>
  <si>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</si>
  <si>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</si>
  <si>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</si>
  <si>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</si>
  <si>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</si>
  <si>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</si>
  <si>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</si>
  <si>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</si>
  <si>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</si>
  <si>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</si>
  <si>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</si>
  <si>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</si>
  <si>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</si>
  <si>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</si>
  <si>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</si>
  <si>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</si>
  <si>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</si>
  <si>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</si>
  <si>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</si>
  <si>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</si>
  <si>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</si>
  <si>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</si>
  <si>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</si>
  <si>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</si>
  <si>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</si>
  <si>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</si>
  <si>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</si>
  <si>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</si>
  <si>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</si>
  <si>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</si>
  <si>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</si>
  <si>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</si>
  <si>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</si>
  <si>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</si>
  <si>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</si>
  <si>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</si>
  <si>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</si>
  <si>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</si>
  <si>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</si>
  <si>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</si>
  <si>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</si>
  <si>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</si>
  <si>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</si>
  <si>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</si>
  <si>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</si>
  <si>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</si>
  <si>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</si>
  <si>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</si>
  <si>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</si>
  <si>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</si>
  <si>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</si>
  <si>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</si>
  <si>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</si>
  <si>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</si>
  <si>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</si>
  <si>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</si>
  <si>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</si>
  <si>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</si>
  <si>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</si>
  <si>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</si>
  <si>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</si>
  <si>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</si>
  <si>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</si>
  <si>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</si>
  <si>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</si>
  <si>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</si>
  <si>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</si>
  <si>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</si>
  <si>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</si>
  <si>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</si>
  <si>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</si>
  <si>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</si>
  <si>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</si>
  <si>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</si>
  <si>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</si>
  <si>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</si>
  <si>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</si>
  <si>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</si>
  <si>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</si>
  <si>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</si>
  <si>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</si>
  <si>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</si>
  <si>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</si>
  <si>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</si>
  <si>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</si>
  <si>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</si>
  <si>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</si>
  <si>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</si>
  <si>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</si>
  <si>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</si>
  <si>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</si>
  <si>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</si>
  <si>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</si>
  <si>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</si>
  <si>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</si>
  <si>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</si>
  <si>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</si>
  <si>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</si>
  <si>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</si>
  <si>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</si>
  <si>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</si>
  <si>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</si>
  <si>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</si>
  <si>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</si>
  <si>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</si>
  <si>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</si>
  <si>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</si>
  <si>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</si>
  <si>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</si>
  <si>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</si>
  <si>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</si>
  <si>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</si>
  <si>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</si>
  <si>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</si>
  <si>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</si>
  <si>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</si>
  <si>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</si>
  <si>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</si>
  <si>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</si>
  <si>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</si>
  <si>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</si>
  <si>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</si>
  <si>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</si>
  <si>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</si>
  <si>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</si>
  <si>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</si>
  <si>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</si>
  <si>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</si>
  <si>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</si>
  <si>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</si>
  <si>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</si>
  <si>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</si>
  <si>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</si>
  <si>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</si>
  <si>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</si>
  <si>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</si>
  <si>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</si>
  <si>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</si>
  <si>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</si>
  <si>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</si>
  <si>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</si>
  <si>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</si>
  <si>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</si>
  <si>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</si>
  <si>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</si>
  <si>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</si>
  <si>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</si>
  <si>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</si>
  <si>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</si>
  <si>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</si>
  <si>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</si>
  <si>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</si>
  <si>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</si>
  <si>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</si>
  <si>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</si>
  <si>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</si>
  <si>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</si>
  <si>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</si>
  <si>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</si>
  <si>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</si>
  <si>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</si>
  <si>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</si>
  <si>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</si>
  <si>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</si>
  <si>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</si>
  <si>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</si>
  <si>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</si>
  <si>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</si>
  <si>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</si>
  <si>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</si>
  <si>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</si>
  <si>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</si>
  <si>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</si>
  <si>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</si>
  <si>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</si>
  <si>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</si>
  <si>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</si>
  <si>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</si>
  <si>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</si>
  <si>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</si>
  <si>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</si>
  <si>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</si>
  <si>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</si>
  <si>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</si>
  <si>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</si>
  <si>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</si>
  <si>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</si>
  <si>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</si>
  <si>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</si>
  <si>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</si>
  <si>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</si>
  <si>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</si>
  <si>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</si>
  <si>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</si>
  <si>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</si>
  <si>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</si>
  <si>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</si>
  <si>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</si>
  <si>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</si>
  <si>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</si>
  <si>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</si>
  <si>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</si>
  <si>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</si>
  <si>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</si>
  <si>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</si>
  <si>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</si>
  <si>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</si>
  <si>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</si>
  <si>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</si>
  <si>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</si>
  <si>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</si>
  <si>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</si>
  <si>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</si>
  <si>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</si>
  <si>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</si>
  <si>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</si>
  <si>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</si>
  <si>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</si>
  <si>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</si>
  <si>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</si>
  <si>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</si>
  <si>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</si>
  <si>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</si>
  <si>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</si>
  <si>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</si>
  <si>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</si>
  <si>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</si>
  <si>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</si>
  <si>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</si>
  <si>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</si>
  <si>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</si>
  <si>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</si>
  <si>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</si>
  <si>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</si>
  <si>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</si>
  <si>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</si>
  <si>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</si>
  <si>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</si>
  <si>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</si>
  <si>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</si>
  <si>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</si>
  <si>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</si>
  <si>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</si>
  <si>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</si>
  <si>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</si>
  <si>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</si>
  <si>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</si>
  <si>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</si>
  <si>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</si>
  <si>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</si>
  <si>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</si>
  <si>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</si>
  <si>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</si>
  <si>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</si>
  <si>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</si>
  <si>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</si>
  <si>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</si>
  <si>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</si>
  <si>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</si>
  <si>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</si>
  <si>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</si>
  <si>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</si>
  <si>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</si>
  <si>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</si>
  <si>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</si>
  <si>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</si>
  <si>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</si>
  <si>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</si>
  <si>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</si>
  <si>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</si>
  <si>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</si>
  <si>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</si>
  <si>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</si>
  <si>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</si>
  <si>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</si>
  <si>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</si>
  <si>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</si>
  <si>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</si>
  <si>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</si>
  <si>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</si>
  <si>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</si>
  <si>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</si>
  <si>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</si>
  <si>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</si>
  <si>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</si>
  <si>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</si>
  <si>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</si>
  <si>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</si>
  <si>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</si>
  <si>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</si>
  <si>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</si>
  <si>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</si>
  <si>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</si>
  <si>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</si>
  <si>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</si>
  <si>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</si>
  <si>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</si>
  <si>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</si>
  <si>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</si>
  <si>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</si>
  <si>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</si>
  <si>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</si>
  <si>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</si>
  <si>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</si>
  <si>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</si>
  <si>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</si>
  <si>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</si>
  <si>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</si>
  <si>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</si>
  <si>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</si>
  <si>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</si>
  <si>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</si>
  <si>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</si>
  <si>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</si>
  <si>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</si>
  <si>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</si>
  <si>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</si>
  <si>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</si>
  <si>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</si>
  <si>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</si>
  <si>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</si>
  <si>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</si>
  <si>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</si>
  <si>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</si>
  <si>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</si>
  <si>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</si>
  <si>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</si>
  <si>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</si>
  <si>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</si>
  <si>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</si>
  <si>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</si>
  <si>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</si>
  <si>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</si>
  <si>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</si>
  <si>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</si>
  <si>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</si>
  <si>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</si>
  <si>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</si>
  <si>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</si>
  <si>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</si>
  <si>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</si>
  <si>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</si>
  <si>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</si>
  <si>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</si>
  <si>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</si>
  <si>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</si>
  <si>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</si>
  <si>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</si>
  <si>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</si>
  <si>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</si>
  <si>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</si>
  <si>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</si>
  <si>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</si>
  <si>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</si>
  <si>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</si>
  <si>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</si>
  <si>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</si>
  <si>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</si>
  <si>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</si>
  <si>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</si>
  <si>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</si>
  <si>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</si>
  <si>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</si>
  <si>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</si>
  <si>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</si>
  <si>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</si>
  <si>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</si>
  <si>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</si>
  <si>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</si>
  <si>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</si>
  <si>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</si>
  <si>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</si>
  <si>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</si>
  <si>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</si>
  <si>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</si>
  <si>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</si>
  <si>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</si>
  <si>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</si>
  <si>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</si>
  <si>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</si>
  <si>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</si>
  <si>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</si>
  <si>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</si>
  <si>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</si>
  <si>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</si>
  <si>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</si>
  <si>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</si>
  <si>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</si>
  <si>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</si>
  <si>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</si>
  <si>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</si>
  <si>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</si>
  <si>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</si>
  <si>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</si>
  <si>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</si>
  <si>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</si>
  <si>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</si>
  <si>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</si>
  <si>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</si>
  <si>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</si>
  <si>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</si>
  <si>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</si>
  <si>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</si>
  <si>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</si>
  <si>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</si>
  <si>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</si>
  <si>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</si>
  <si>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</si>
  <si>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</si>
  <si>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</si>
  <si>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</si>
  <si>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</si>
  <si>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</si>
  <si>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</si>
  <si>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</si>
  <si>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</si>
  <si>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</si>
  <si>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</si>
  <si>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</si>
  <si>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</si>
  <si>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</si>
  <si>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</si>
  <si>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</si>
  <si>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</si>
  <si>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</si>
  <si>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</si>
  <si>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</si>
  <si>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</si>
  <si>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</si>
  <si>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</si>
  <si>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</si>
  <si>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</si>
  <si>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</si>
  <si>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</si>
  <si>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</si>
  <si>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</si>
  <si>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</si>
  <si>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</si>
  <si>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</si>
  <si>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</si>
  <si>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</si>
  <si>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</si>
  <si>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</si>
  <si>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</si>
  <si>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</si>
  <si>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</si>
  <si>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</si>
  <si>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</si>
  <si>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</si>
  <si>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</si>
  <si>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</si>
  <si>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</si>
  <si>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</si>
  <si>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</si>
  <si>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</si>
  <si>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</si>
  <si>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</si>
  <si>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</si>
  <si>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</si>
  <si>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</si>
  <si>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</si>
  <si>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</si>
  <si>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</si>
  <si>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</si>
  <si>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</si>
  <si>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</si>
  <si>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</si>
  <si>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</si>
  <si>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</si>
  <si>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</si>
  <si>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</si>
  <si>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</si>
  <si>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</si>
  <si>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</si>
  <si>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</si>
  <si>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</si>
  <si>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</si>
  <si>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</si>
  <si>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</si>
  <si>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</si>
  <si>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</si>
  <si>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</si>
  <si>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</si>
  <si>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</si>
  <si>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</si>
  <si>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</si>
  <si>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</si>
  <si>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</si>
  <si>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</si>
  <si>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</si>
  <si>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</si>
  <si>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</si>
  <si>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</si>
  <si>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</si>
  <si>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</si>
  <si>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</si>
  <si>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</si>
  <si>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</si>
  <si>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</si>
  <si>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</si>
  <si>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</si>
  <si>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</si>
  <si>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</si>
  <si>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</si>
  <si>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</si>
  <si>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</si>
  <si>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</si>
  <si>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</si>
  <si>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</si>
  <si>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</si>
  <si>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</si>
  <si>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</si>
  <si>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</si>
  <si>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</si>
  <si>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</si>
  <si>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</si>
  <si>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</si>
  <si>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</si>
  <si>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</si>
  <si>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</si>
  <si>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</si>
  <si>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</si>
  <si>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</si>
  <si>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</si>
  <si>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</si>
  <si>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</si>
  <si>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</si>
  <si>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</si>
  <si>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</si>
  <si>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</si>
  <si>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</si>
  <si>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</si>
  <si>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</si>
  <si>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</si>
  <si>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</si>
  <si>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</si>
  <si>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</si>
  <si>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</si>
  <si>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</si>
  <si>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</si>
  <si>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</si>
  <si>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</si>
  <si>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</si>
  <si>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</si>
  <si>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</si>
  <si>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</si>
  <si>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</si>
  <si>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</si>
  <si>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</si>
  <si>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</si>
  <si>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</si>
  <si>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</si>
  <si>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</si>
  <si>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</si>
  <si>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</si>
  <si>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</si>
  <si>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</si>
  <si>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</si>
  <si>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</si>
  <si>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</si>
  <si>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</si>
  <si>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</si>
  <si>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</si>
  <si>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</si>
  <si>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</si>
  <si>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</si>
  <si>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</si>
  <si>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</si>
  <si>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</si>
  <si>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</si>
  <si>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</si>
  <si>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</si>
  <si>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</si>
  <si>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</si>
  <si>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</si>
  <si>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</si>
  <si>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</si>
  <si>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</si>
  <si>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</si>
  <si>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</si>
  <si>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</si>
  <si>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</si>
  <si>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</si>
  <si>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</si>
  <si>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</si>
  <si>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</si>
  <si>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</si>
  <si>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</si>
  <si>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</si>
  <si>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</si>
  <si>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</si>
  <si>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</si>
  <si>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</si>
  <si>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</si>
  <si>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</si>
  <si>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</si>
  <si>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</si>
  <si>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</si>
  <si>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</si>
  <si>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</si>
  <si>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</si>
  <si>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</si>
  <si>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</si>
  <si>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</si>
  <si>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</si>
  <si>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</si>
  <si>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</si>
  <si>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</si>
  <si>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</si>
  <si>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</si>
  <si>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</si>
  <si>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</si>
  <si>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</si>
  <si>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</si>
  <si>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</si>
  <si>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</si>
  <si>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</si>
  <si>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</si>
  <si>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</si>
  <si>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</si>
  <si>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</si>
  <si>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</si>
  <si>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</si>
  <si>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</si>
  <si>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</si>
  <si>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</si>
  <si>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</si>
  <si>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</si>
  <si>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</si>
  <si>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</si>
  <si>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</si>
  <si>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</si>
  <si>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</si>
  <si>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</si>
  <si>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</si>
  <si>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</si>
  <si>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</si>
  <si>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</si>
  <si>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</si>
  <si>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</si>
  <si>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</si>
  <si>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</si>
  <si>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</si>
  <si>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</si>
  <si>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</si>
  <si>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</si>
  <si>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</si>
  <si>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</si>
  <si>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</si>
  <si>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</si>
  <si>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</si>
  <si>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</si>
  <si>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</si>
  <si>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</si>
  <si>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</si>
  <si>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</si>
  <si>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</si>
  <si>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</si>
  <si>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</si>
  <si>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</si>
  <si>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</si>
  <si>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</si>
  <si>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</si>
  <si>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</si>
  <si>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</si>
  <si>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</si>
  <si>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</si>
  <si>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</si>
  <si>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</si>
  <si>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</si>
  <si>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</si>
  <si>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</si>
  <si>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</si>
  <si>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</si>
  <si>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</si>
  <si>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</si>
  <si>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</si>
  <si>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</si>
  <si>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</si>
  <si>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</si>
  <si>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</si>
  <si>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</si>
  <si>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</si>
  <si>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</si>
  <si>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</si>
  <si>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</si>
  <si>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</si>
  <si>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</si>
  <si>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</si>
  <si>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</si>
  <si>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</si>
  <si>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</si>
  <si>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</si>
  <si>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</si>
  <si>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</si>
  <si>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</si>
  <si>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</si>
  <si>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</si>
  <si>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</si>
  <si>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</si>
  <si>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</si>
  <si>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</si>
  <si>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</si>
  <si>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</si>
  <si>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</si>
  <si>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</si>
  <si>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</si>
  <si>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</si>
  <si>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</si>
  <si>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</si>
  <si>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</si>
  <si>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</si>
  <si>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</si>
  <si>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</si>
  <si>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</si>
  <si>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</si>
  <si>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</si>
  <si>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</si>
  <si>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</si>
  <si>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</si>
  <si>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</si>
  <si>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</si>
  <si>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</si>
  <si>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</si>
  <si>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</si>
  <si>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</si>
  <si>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</si>
  <si>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</si>
  <si>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</si>
  <si>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</si>
  <si>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</si>
  <si>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</si>
  <si>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</si>
  <si>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</si>
  <si>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</si>
  <si>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</si>
  <si>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</si>
  <si>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</si>
  <si>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</si>
  <si>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</si>
  <si>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</si>
  <si>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</si>
  <si>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</si>
  <si>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</si>
  <si>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</si>
  <si>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</si>
  <si>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</si>
  <si>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</si>
  <si>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</si>
  <si>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</si>
  <si>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</si>
  <si>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</si>
  <si>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</si>
  <si>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</si>
  <si>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</si>
  <si>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</si>
  <si>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</si>
  <si>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</si>
  <si>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</si>
  <si>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</si>
  <si>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</si>
  <si>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</si>
  <si>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</si>
  <si>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</si>
  <si>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</si>
  <si>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</si>
  <si>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</si>
  <si>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</si>
  <si>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</si>
  <si>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</si>
  <si>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</si>
  <si>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</si>
  <si>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</si>
  <si>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</si>
  <si>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</si>
  <si>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</si>
  <si>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</si>
  <si>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</si>
  <si>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</si>
  <si>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</si>
  <si>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</si>
  <si>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</si>
  <si>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</si>
  <si>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</si>
  <si>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</si>
  <si>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</si>
  <si>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</si>
  <si>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</si>
  <si>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</si>
  <si>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</si>
  <si>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</si>
  <si>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</si>
  <si>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</si>
  <si>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</si>
  <si>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</si>
  <si>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</si>
  <si>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</si>
  <si>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</si>
  <si>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</si>
  <si>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</si>
  <si>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</si>
  <si>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</si>
  <si>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</si>
  <si>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</si>
  <si>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</si>
  <si>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</si>
  <si>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</si>
  <si>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</si>
  <si>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</si>
  <si>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</si>
  <si>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</si>
  <si>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</si>
  <si>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</si>
  <si>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</si>
  <si>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</si>
  <si>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</si>
  <si>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</si>
  <si>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</si>
  <si>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</si>
  <si>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</si>
  <si>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</si>
  <si>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</si>
  <si>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</si>
  <si>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</si>
  <si>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</si>
  <si>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</si>
  <si>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</si>
  <si>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</si>
  <si>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</si>
  <si>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</si>
  <si>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</si>
  <si>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</si>
  <si>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</si>
  <si>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</si>
  <si>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</si>
  <si>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</si>
  <si>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</si>
  <si>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</si>
  <si>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</si>
  <si>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</si>
  <si>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</si>
  <si>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</si>
  <si>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</si>
  <si>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</si>
  <si>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</si>
  <si>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</si>
  <si>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</si>
  <si>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</si>
  <si>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</si>
  <si>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</si>
  <si>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</si>
  <si>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</si>
  <si>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</si>
  <si>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</si>
  <si>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</si>
  <si>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</si>
  <si>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</si>
  <si>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</si>
  <si>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</si>
  <si>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</si>
  <si>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</si>
  <si>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</si>
  <si>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</si>
  <si>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</si>
  <si>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</si>
  <si>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</si>
  <si>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</si>
  <si>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</si>
  <si>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</si>
  <si>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</si>
  <si>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</si>
  <si>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</si>
  <si>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</si>
  <si>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</si>
  <si>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</si>
  <si>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</si>
  <si>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</si>
  <si>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</si>
  <si>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</si>
  <si>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</si>
  <si>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</si>
  <si>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</si>
  <si>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</si>
  <si>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</si>
  <si>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</si>
  <si>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</si>
  <si>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</si>
  <si>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</si>
  <si>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</si>
  <si>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</si>
  <si>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</si>
  <si>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</si>
  <si>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</si>
  <si>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</si>
  <si>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</si>
  <si>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</si>
  <si>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</si>
  <si>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</si>
  <si>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</si>
  <si>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</si>
  <si>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</si>
  <si>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</si>
  <si>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</si>
  <si>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</si>
  <si>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</si>
  <si>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</si>
  <si>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</si>
  <si>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</si>
  <si>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</si>
  <si>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</si>
  <si>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</si>
  <si>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</si>
  <si>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</si>
  <si>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</si>
  <si>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</si>
  <si>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</si>
  <si>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</si>
  <si>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</si>
  <si>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</si>
  <si>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</si>
  <si>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</si>
  <si>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</si>
  <si>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</si>
  <si>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</si>
  <si>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</si>
  <si>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</si>
  <si>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</si>
  <si>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</si>
  <si>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</si>
  <si>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</si>
  <si>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</si>
  <si>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</si>
  <si>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</si>
  <si>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</si>
  <si>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</si>
  <si>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</si>
  <si>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</si>
  <si>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</si>
  <si>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</si>
  <si>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</si>
  <si>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</si>
  <si>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</si>
  <si>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</si>
  <si>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</si>
  <si>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</si>
  <si>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</si>
  <si>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</si>
  <si>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</si>
  <si>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</si>
  <si>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</si>
  <si>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</si>
  <si>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</si>
  <si>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</si>
  <si>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</si>
  <si>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</si>
  <si>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</si>
  <si>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</si>
  <si>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</si>
  <si>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</si>
  <si>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</si>
  <si>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</si>
  <si>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</si>
  <si>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</si>
  <si>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</si>
  <si>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</si>
  <si>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</si>
  <si>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</si>
  <si>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</si>
  <si>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</si>
  <si>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</si>
  <si>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</si>
  <si>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</si>
  <si>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</si>
  <si>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</si>
  <si>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</si>
  <si>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</si>
  <si>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</si>
  <si>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</si>
  <si>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</si>
  <si>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</si>
  <si>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</si>
  <si>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</si>
  <si>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</si>
  <si>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</si>
  <si>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</si>
  <si>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</si>
  <si>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</si>
  <si>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</si>
  <si>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</si>
  <si>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</si>
  <si>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</si>
  <si>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</si>
  <si>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</si>
  <si>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</si>
  <si>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</si>
  <si>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</si>
  <si>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</si>
  <si>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</si>
  <si>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</si>
  <si>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</si>
  <si>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</si>
  <si>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</si>
  <si>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</si>
  <si>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</si>
  <si>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</si>
  <si>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</si>
  <si>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</si>
  <si>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</si>
  <si>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</si>
  <si>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</si>
  <si>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</si>
  <si>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</si>
  <si>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</si>
  <si>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</si>
  <si>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</si>
  <si>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</si>
  <si>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</si>
  <si>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</si>
  <si>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</si>
  <si>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</si>
  <si>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</si>
  <si>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</si>
  <si>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</si>
  <si>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</si>
  <si>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</si>
  <si>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</si>
  <si>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</si>
  <si>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</si>
  <si>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</si>
  <si>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</si>
  <si>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</si>
  <si>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</si>
  <si>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</si>
  <si>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</si>
  <si>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</si>
  <si>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</si>
  <si>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</si>
  <si>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</si>
  <si>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</si>
  <si>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</si>
  <si>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</si>
  <si>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</si>
  <si>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</si>
  <si>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</si>
  <si>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</si>
  <si>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</si>
  <si>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</si>
  <si>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</si>
  <si>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</si>
  <si>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</si>
  <si>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</si>
  <si>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</si>
  <si>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</si>
  <si>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</si>
  <si>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</si>
  <si>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</si>
  <si>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</si>
  <si>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</si>
  <si>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</si>
  <si>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</si>
  <si>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</si>
  <si>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</si>
  <si>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</si>
  <si>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</si>
  <si>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</si>
  <si>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</si>
  <si>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</si>
  <si>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</si>
  <si>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</si>
  <si>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</si>
  <si>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</si>
  <si>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</si>
  <si>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</si>
  <si>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</si>
  <si>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</si>
  <si>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</si>
  <si>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</si>
  <si>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</si>
  <si>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</si>
  <si>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</si>
  <si>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</si>
  <si>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</si>
  <si>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</si>
  <si>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</si>
  <si>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</si>
  <si>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</si>
  <si>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</si>
  <si>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</si>
  <si>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</si>
  <si>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</si>
  <si>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</si>
  <si>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</si>
  <si>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</si>
  <si>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</si>
  <si>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</si>
  <si>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</si>
  <si>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</si>
  <si>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</si>
  <si>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</si>
  <si>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</si>
  <si>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</si>
  <si>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</si>
  <si>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</si>
  <si>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</si>
  <si>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</si>
  <si>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</si>
  <si>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</si>
  <si>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</si>
  <si>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</si>
  <si>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</si>
  <si>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</si>
  <si>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</si>
  <si>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</si>
  <si>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</si>
  <si>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</si>
  <si>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</si>
  <si>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</si>
  <si>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</si>
  <si>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</si>
  <si>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</si>
  <si>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</si>
  <si>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</si>
  <si>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</si>
  <si>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</si>
  <si>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</si>
  <si>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</si>
  <si>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</si>
  <si>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</si>
  <si>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</si>
  <si>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</si>
  <si>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</si>
  <si>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</si>
  <si>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</si>
  <si>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</si>
  <si>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</si>
  <si>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</si>
  <si>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</si>
  <si>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</si>
  <si>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</si>
  <si>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</si>
  <si>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</si>
  <si>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</si>
  <si>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</si>
  <si>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</si>
  <si>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</si>
  <si>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</si>
  <si>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</si>
  <si>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</si>
  <si>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</si>
  <si>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</si>
  <si>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</si>
  <si>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</si>
  <si>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</si>
  <si>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</si>
  <si>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</si>
  <si>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</si>
  <si>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</si>
  <si>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</si>
  <si>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</si>
  <si>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</si>
  <si>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</si>
  <si>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</si>
  <si>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</si>
  <si>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</si>
  <si>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</si>
  <si>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</si>
  <si>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</si>
  <si>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</si>
  <si>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</si>
  <si>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</si>
  <si>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</si>
  <si>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</si>
  <si>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</si>
  <si>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</si>
  <si>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</si>
  <si>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</si>
  <si>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</si>
  <si>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</si>
  <si>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</si>
  <si>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</si>
  <si>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</si>
  <si>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</si>
  <si>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</si>
  <si>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</si>
  <si>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</si>
  <si>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</si>
  <si>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</si>
  <si>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</si>
  <si>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</si>
  <si>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</si>
  <si>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</si>
  <si>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</si>
  <si>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</si>
  <si>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</si>
  <si>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</si>
  <si>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</si>
  <si>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</si>
  <si>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</si>
  <si>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</si>
  <si>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</si>
  <si>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</si>
  <si>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</si>
  <si>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</si>
  <si>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</si>
  <si>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</si>
  <si>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</si>
  <si>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</si>
  <si>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</si>
  <si>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</si>
  <si>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</si>
  <si>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</si>
  <si>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</si>
  <si>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</si>
  <si>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</si>
  <si>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</si>
  <si>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</si>
  <si>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</si>
  <si>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</si>
  <si>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</si>
  <si>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</si>
  <si>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</si>
  <si>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</si>
  <si>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</si>
  <si>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</si>
  <si>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</si>
  <si>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</si>
  <si>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</si>
  <si>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</si>
  <si>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</si>
  <si>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</si>
  <si>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</si>
  <si>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</si>
  <si>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</si>
  <si>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</si>
  <si>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</si>
  <si>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</si>
  <si>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</si>
  <si>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</si>
  <si>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</si>
  <si>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</si>
  <si>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</si>
  <si>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</si>
  <si>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</si>
  <si>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</si>
  <si>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</si>
  <si>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</si>
  <si>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</si>
  <si>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</si>
  <si>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</si>
  <si>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</si>
  <si>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</si>
  <si>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</si>
  <si>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</si>
  <si>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</si>
  <si>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</si>
  <si>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</si>
  <si>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</si>
  <si>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</si>
  <si>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</si>
  <si>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</si>
  <si>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</si>
  <si>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</si>
  <si>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</si>
  <si>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</si>
  <si>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</si>
  <si>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</si>
  <si>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</si>
  <si>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</si>
  <si>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</si>
  <si>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</si>
  <si>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</si>
  <si>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</si>
  <si>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</si>
  <si>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</si>
  <si>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</si>
  <si>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</si>
  <si>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</si>
  <si>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</si>
  <si>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</si>
  <si>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</si>
  <si>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</si>
  <si>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</si>
  <si>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</si>
  <si>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</si>
  <si>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</si>
  <si>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</si>
  <si>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</si>
  <si>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</si>
  <si>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</si>
  <si>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</si>
  <si>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</si>
  <si>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</si>
  <si>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</si>
  <si>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</si>
  <si>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</si>
  <si>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</si>
  <si>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</si>
  <si>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</si>
  <si>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</si>
  <si>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</si>
  <si>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</si>
  <si>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</si>
  <si>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</si>
  <si>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</si>
  <si>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</si>
  <si>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</si>
  <si>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</si>
  <si>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</si>
  <si>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</si>
  <si>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</si>
  <si>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</si>
  <si>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</si>
  <si>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</si>
  <si>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</si>
  <si>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</si>
  <si>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</si>
  <si>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</si>
  <si>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</si>
  <si>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</si>
  <si>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</si>
  <si>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</si>
  <si>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</si>
  <si>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</si>
  <si>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</si>
  <si>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</si>
  <si>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</si>
  <si>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</si>
  <si>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</si>
  <si>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</si>
  <si>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</si>
  <si>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</si>
  <si>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</si>
  <si>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</si>
  <si>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</si>
  <si>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</si>
  <si>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</si>
  <si>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</si>
  <si>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</si>
  <si>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</si>
  <si>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</si>
  <si>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</si>
  <si>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</si>
  <si>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</si>
  <si>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</si>
  <si>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</si>
  <si>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</si>
  <si>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</si>
  <si>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</si>
  <si>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</si>
  <si>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</si>
  <si>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</si>
  <si>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</si>
  <si>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</si>
  <si>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</si>
  <si>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</si>
  <si>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</si>
  <si>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</si>
  <si>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</si>
  <si>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</si>
  <si>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</si>
  <si>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</si>
  <si>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</si>
  <si>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</si>
  <si>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</si>
  <si>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</si>
  <si>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</si>
  <si>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</si>
  <si>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</si>
  <si>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</si>
  <si>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</si>
  <si>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</si>
  <si>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</si>
  <si>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</si>
  <si>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</si>
  <si>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</si>
  <si>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</si>
  <si>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</si>
  <si>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</si>
  <si>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</si>
  <si>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</si>
  <si>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</si>
  <si>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</si>
  <si>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</si>
  <si>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</si>
  <si>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</si>
  <si>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</si>
  <si>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</si>
  <si>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</si>
  <si>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</si>
  <si>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</si>
  <si>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</si>
  <si>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</si>
  <si>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</si>
  <si>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</si>
  <si>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</si>
  <si>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</si>
  <si>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</si>
  <si>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</si>
  <si>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</si>
  <si>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</si>
  <si>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</si>
  <si>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</si>
  <si>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</si>
  <si>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</si>
  <si>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</si>
  <si>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</si>
  <si>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</si>
  <si>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</si>
  <si>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</si>
  <si>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</si>
  <si>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</si>
  <si>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</si>
  <si>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</si>
  <si>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</si>
  <si>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</si>
  <si>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</si>
  <si>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</si>
  <si>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</si>
  <si>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</si>
  <si>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</si>
  <si>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</si>
  <si>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</si>
  <si>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</si>
  <si>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</si>
  <si>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</si>
  <si>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</si>
  <si>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</si>
  <si>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</si>
  <si>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</si>
  <si>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</si>
  <si>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</si>
  <si>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</si>
  <si>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</si>
  <si>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</si>
  <si>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</si>
  <si>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</si>
  <si>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</si>
  <si>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</si>
  <si>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</si>
  <si>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</si>
  <si>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</si>
  <si>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</si>
  <si>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</si>
  <si>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</si>
  <si>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</si>
  <si>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</si>
  <si>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</si>
  <si>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</si>
  <si>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</si>
  <si>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</si>
  <si>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</si>
  <si>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</si>
  <si>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</si>
  <si>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</si>
  <si>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</si>
  <si>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</si>
  <si>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</si>
  <si>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</si>
  <si>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</si>
  <si>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</si>
  <si>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</si>
  <si>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</si>
  <si>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</si>
  <si>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</si>
  <si>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</si>
  <si>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</si>
  <si>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</si>
  <si>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</si>
  <si>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</si>
  <si>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</si>
  <si>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</si>
  <si>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</si>
  <si>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</si>
  <si>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</si>
  <si>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</si>
  <si>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</si>
  <si>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</si>
  <si>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</si>
  <si>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</si>
  <si>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</si>
  <si>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</si>
  <si>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</si>
  <si>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</si>
  <si>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</si>
  <si>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</si>
  <si>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</si>
  <si>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</si>
  <si>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</si>
  <si>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</si>
  <si>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</si>
  <si>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</si>
  <si>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</si>
  <si>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</si>
  <si>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</si>
  <si>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</si>
  <si>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</si>
  <si>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</si>
  <si>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</si>
  <si>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</si>
  <si>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</si>
  <si>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</si>
  <si>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</si>
  <si>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</si>
  <si>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</si>
  <si>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</si>
  <si>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</si>
  <si>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</si>
  <si>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</si>
  <si>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</si>
  <si>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</si>
  <si>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</si>
  <si>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</si>
  <si>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</si>
  <si>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</si>
  <si>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</si>
  <si>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</si>
  <si>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</si>
  <si>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</si>
  <si>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</si>
  <si>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</si>
  <si>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</si>
  <si>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</si>
  <si>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</si>
  <si>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</si>
  <si>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</si>
  <si>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</si>
  <si>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</si>
  <si>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</si>
  <si>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</si>
  <si>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</si>
  <si>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</si>
  <si>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</si>
  <si>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</si>
  <si>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</si>
  <si>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</si>
  <si>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</si>
  <si>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</si>
  <si>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</si>
  <si>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</si>
  <si>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</si>
  <si>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</si>
  <si>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</si>
  <si>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</si>
  <si>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</si>
  <si>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</si>
  <si>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</si>
  <si>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</si>
  <si>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</si>
  <si>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</si>
  <si>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</si>
  <si>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</si>
  <si>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</si>
  <si>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</si>
  <si>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</si>
  <si>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</si>
  <si>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</si>
  <si>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</si>
  <si>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</si>
  <si>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</si>
  <si>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</si>
  <si>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</si>
  <si>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</si>
  <si>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</si>
  <si>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</si>
  <si>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</si>
  <si>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</si>
  <si>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</si>
  <si>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</si>
  <si>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</si>
  <si>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</si>
  <si>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</si>
  <si>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</si>
  <si>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</si>
  <si>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</si>
  <si>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</si>
  <si>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</si>
  <si>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</si>
  <si>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</si>
  <si>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</si>
  <si>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</si>
  <si>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</si>
  <si>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</si>
  <si>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</si>
  <si>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</si>
  <si>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</si>
  <si>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</si>
  <si>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</si>
  <si>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</si>
  <si>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</si>
  <si>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</si>
  <si>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</si>
  <si>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</si>
  <si>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</si>
  <si>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</si>
  <si>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</si>
  <si>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</si>
  <si>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</si>
  <si>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</si>
  <si>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</si>
  <si>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</si>
  <si>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</si>
  <si>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</si>
  <si>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</si>
  <si>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</si>
  <si>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</si>
  <si>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</si>
  <si>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</si>
  <si>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</si>
  <si>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</si>
  <si>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</si>
  <si>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</si>
  <si>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</si>
  <si>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</si>
  <si>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</si>
  <si>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</si>
  <si>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</si>
  <si>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</si>
  <si>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</si>
  <si>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</si>
  <si>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</si>
  <si>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</si>
  <si>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</si>
  <si>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</si>
  <si>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</si>
  <si>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</si>
  <si>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</si>
  <si>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</si>
  <si>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</si>
  <si>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</si>
  <si>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</si>
  <si>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</si>
  <si>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</si>
  <si>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</si>
  <si>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</si>
  <si>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</si>
  <si>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</si>
  <si>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</si>
  <si>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</si>
  <si>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</si>
  <si>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</si>
  <si>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</si>
  <si>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</si>
  <si>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</si>
  <si>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</si>
  <si>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</si>
  <si>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</si>
  <si>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</si>
  <si>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</si>
  <si>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</si>
  <si>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</si>
  <si>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</si>
  <si>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</si>
  <si>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</si>
  <si>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</si>
  <si>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</si>
  <si>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</si>
  <si>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</si>
  <si>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</si>
  <si>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</si>
  <si>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</si>
  <si>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</si>
  <si>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</si>
  <si>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</si>
  <si>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</si>
  <si>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</si>
  <si>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</si>
  <si>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</si>
  <si>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</si>
  <si>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</si>
  <si>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</si>
  <si>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</si>
  <si>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</si>
  <si>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</si>
  <si>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</si>
  <si>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</si>
  <si>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</si>
  <si>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</si>
  <si>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</si>
  <si>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</si>
  <si>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</si>
  <si>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</si>
  <si>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</si>
  <si>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</si>
  <si>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</si>
  <si>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</si>
  <si>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</si>
  <si>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</si>
  <si>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</si>
  <si>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</si>
  <si>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</si>
  <si>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</si>
  <si>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</si>
  <si>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</si>
  <si>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</si>
  <si>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</si>
  <si>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</si>
  <si>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</si>
  <si>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</si>
  <si>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</si>
  <si>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</si>
  <si>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</si>
  <si>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</si>
  <si>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</si>
  <si>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</si>
  <si>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</si>
  <si>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</si>
  <si>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</si>
  <si>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</si>
  <si>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</si>
  <si>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</si>
  <si>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</si>
  <si>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</si>
  <si>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</si>
  <si>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</si>
  <si>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</si>
  <si>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</si>
  <si>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</si>
  <si>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</si>
  <si>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</si>
  <si>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</si>
  <si>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</si>
  <si>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</si>
  <si>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</si>
  <si>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</si>
  <si>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</si>
  <si>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</si>
  <si>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</si>
  <si>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</si>
  <si>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</si>
  <si>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</si>
  <si>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</si>
  <si>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</si>
  <si>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</si>
  <si>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</si>
  <si>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</si>
  <si>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</si>
  <si>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</si>
  <si>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</si>
  <si>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</si>
  <si>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</si>
  <si>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</si>
  <si>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</si>
  <si>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</si>
  <si>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</si>
  <si>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</si>
  <si>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</si>
  <si>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</si>
  <si>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</si>
  <si>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</si>
  <si>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</si>
  <si>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</si>
  <si>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</si>
  <si>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</si>
  <si>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</si>
  <si>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</si>
  <si>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</si>
  <si>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</si>
  <si>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</si>
  <si>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</si>
  <si>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</si>
  <si>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</si>
  <si>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</si>
  <si>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</si>
  <si>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</si>
  <si>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</si>
  <si>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</si>
  <si>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</si>
  <si>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</si>
  <si>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</si>
  <si>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</si>
  <si>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</si>
  <si>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</si>
  <si>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</si>
  <si>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</si>
  <si>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</si>
  <si>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</si>
  <si>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</si>
  <si>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</si>
  <si>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</si>
  <si>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</si>
  <si>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</si>
  <si>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</si>
  <si>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</si>
  <si>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</si>
  <si>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</si>
  <si>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</si>
  <si>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</si>
  <si>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</si>
  <si>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</si>
  <si>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</si>
  <si>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</si>
  <si>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</si>
  <si>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</si>
  <si>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</si>
  <si>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</si>
  <si>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</si>
  <si>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</si>
  <si>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</si>
  <si>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</si>
  <si>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</si>
  <si>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</si>
  <si>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</si>
  <si>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</si>
  <si>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</si>
  <si>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</si>
  <si>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</si>
  <si>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</si>
  <si>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</si>
  <si>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</si>
  <si>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</si>
  <si>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</si>
  <si>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</si>
  <si>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</si>
  <si>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</si>
  <si>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</si>
  <si>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</si>
  <si>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</si>
  <si>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</si>
  <si>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</si>
  <si>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</si>
  <si>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</si>
  <si>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</si>
  <si>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</si>
  <si>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</si>
  <si>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</si>
  <si>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</si>
  <si>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</si>
  <si>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</si>
  <si>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</si>
  <si>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</si>
  <si>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</si>
  <si>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</si>
  <si>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</si>
  <si>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</si>
  <si>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</si>
  <si>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</si>
  <si>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</si>
  <si>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</si>
  <si>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</si>
  <si>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</si>
  <si>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</si>
  <si>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</si>
  <si>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</si>
  <si>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</si>
  <si>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</si>
  <si>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</si>
  <si>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</si>
  <si>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</si>
  <si>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</si>
  <si>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</si>
  <si>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</si>
  <si>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</si>
  <si>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</si>
  <si>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</si>
  <si>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</si>
  <si>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</si>
  <si>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</si>
  <si>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</si>
  <si>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</si>
  <si>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</si>
  <si>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</si>
  <si>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</si>
  <si>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</si>
  <si>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</si>
  <si>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</si>
  <si>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</si>
  <si>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</si>
  <si>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</si>
  <si>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</si>
  <si>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</si>
  <si>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</si>
  <si>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</si>
  <si>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</si>
  <si>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</si>
  <si>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</si>
  <si>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</si>
  <si>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</si>
  <si>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</si>
  <si>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</si>
  <si>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</si>
  <si>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</si>
  <si>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</si>
  <si>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</si>
  <si>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</si>
  <si>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</si>
  <si>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</si>
  <si>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</si>
  <si>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</si>
  <si>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</si>
  <si>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</si>
  <si>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</si>
  <si>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</si>
  <si>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</si>
  <si>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</si>
  <si>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</si>
  <si>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</si>
  <si>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</si>
  <si>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</si>
  <si>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</si>
  <si>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</si>
  <si>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</si>
  <si>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</si>
  <si>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</si>
  <si>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</si>
  <si>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</si>
  <si>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</si>
  <si>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</si>
  <si>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</si>
  <si>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</si>
  <si>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</si>
  <si>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</si>
  <si>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</si>
  <si>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</si>
  <si>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</si>
  <si>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</si>
  <si>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</si>
  <si>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</si>
  <si>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</si>
  <si>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</si>
  <si>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</si>
  <si>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</si>
  <si>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</si>
  <si>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</si>
  <si>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</si>
  <si>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</si>
  <si>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</si>
  <si>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</si>
  <si>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</si>
  <si>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</si>
  <si>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</si>
  <si>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</si>
  <si>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</si>
  <si>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</si>
  <si>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</si>
  <si>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</si>
  <si>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</si>
  <si>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</si>
  <si>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</si>
  <si>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</si>
  <si>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</si>
  <si>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</si>
  <si>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</si>
  <si>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</si>
  <si>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</si>
  <si>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</si>
  <si>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</si>
  <si>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</si>
  <si>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</si>
  <si>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</si>
  <si>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</si>
  <si>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</si>
  <si>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</si>
  <si>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</si>
  <si>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</si>
  <si>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</si>
  <si>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</si>
  <si>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</si>
  <si>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</si>
  <si>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</si>
  <si>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</si>
  <si>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</si>
  <si>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</si>
  <si>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</si>
  <si>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</si>
  <si>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</si>
  <si>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</si>
  <si>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</si>
  <si>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</si>
  <si>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</si>
  <si>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</si>
  <si>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</si>
  <si>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</si>
  <si>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</si>
  <si>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</si>
  <si>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</si>
  <si>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</si>
  <si>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</si>
  <si>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</si>
  <si>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</si>
  <si>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</si>
  <si>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</si>
  <si>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</si>
  <si>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</si>
  <si>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</si>
  <si>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</si>
  <si>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</si>
  <si>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</si>
  <si>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</si>
  <si>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</si>
  <si>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</si>
  <si>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</si>
  <si>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</si>
  <si>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</si>
  <si>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</si>
  <si>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</si>
  <si>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</si>
  <si>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</si>
  <si>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</si>
  <si>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</si>
  <si>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</si>
  <si>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</si>
  <si>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</si>
  <si>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</si>
  <si>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</si>
  <si>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</si>
  <si>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</si>
  <si>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</si>
  <si>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</si>
  <si>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</si>
  <si>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</si>
  <si>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</si>
  <si>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</si>
  <si>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</si>
  <si>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</si>
  <si>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</si>
  <si>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</si>
  <si>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</si>
  <si>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</si>
  <si>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</si>
  <si>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</si>
  <si>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</si>
  <si>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</si>
  <si>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</si>
  <si>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</si>
  <si>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</si>
  <si>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</si>
  <si>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</si>
  <si>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</si>
  <si>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</si>
  <si>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</si>
  <si>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</si>
  <si>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</si>
  <si>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</si>
  <si>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</si>
  <si>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</si>
  <si>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</si>
  <si>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</si>
  <si>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</si>
  <si>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</si>
  <si>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</si>
  <si>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</si>
  <si>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</si>
  <si>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</si>
  <si>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</si>
  <si>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</si>
  <si>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</si>
  <si>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</si>
  <si>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</si>
  <si>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</si>
  <si>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</si>
  <si>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</si>
  <si>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</si>
  <si>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</si>
  <si>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</si>
  <si>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</si>
  <si>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</si>
  <si>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</si>
  <si>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</si>
  <si>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</si>
  <si>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</si>
  <si>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</si>
  <si>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</si>
  <si>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</si>
  <si>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</si>
  <si>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</si>
  <si>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</si>
  <si>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</si>
  <si>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</si>
  <si>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</si>
  <si>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</si>
  <si>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</si>
  <si>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</si>
  <si>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</si>
  <si>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</si>
  <si>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</si>
  <si>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</si>
  <si>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</si>
  <si>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</si>
  <si>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</si>
  <si>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</si>
  <si>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</si>
  <si>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</si>
  <si>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</si>
  <si>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</si>
  <si>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</si>
  <si>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</si>
  <si>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</si>
  <si>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</si>
  <si>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</si>
  <si>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</si>
  <si>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</si>
  <si>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</si>
  <si>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</si>
  <si>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</si>
  <si>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</si>
  <si>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</si>
  <si>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</si>
  <si>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</si>
  <si>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</si>
  <si>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</si>
  <si>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</si>
  <si>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</si>
  <si>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</si>
  <si>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</si>
  <si>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</si>
  <si>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</si>
  <si>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</si>
  <si>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</si>
  <si>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</si>
  <si>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</si>
  <si>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</si>
  <si>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</si>
  <si>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</si>
  <si>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</si>
  <si>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</si>
  <si>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</si>
  <si>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</si>
  <si>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</si>
  <si>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</si>
  <si>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</si>
  <si>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</si>
  <si>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</si>
  <si>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</si>
  <si>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</si>
  <si>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</si>
  <si>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</si>
  <si>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</si>
  <si>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</si>
  <si>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</si>
  <si>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</si>
  <si>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</si>
  <si>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</si>
  <si>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</si>
  <si>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</si>
  <si>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</si>
  <si>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</si>
  <si>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</si>
  <si>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</si>
  <si>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</si>
  <si>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</si>
  <si>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</si>
  <si>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</si>
  <si>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</si>
  <si>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</si>
  <si>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</si>
  <si>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</si>
  <si>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</si>
  <si>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</si>
  <si>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</si>
  <si>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</si>
  <si>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</si>
  <si>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</si>
  <si>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</si>
  <si>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</si>
  <si>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</si>
  <si>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</si>
  <si>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</si>
  <si>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</si>
  <si>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</si>
  <si>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</si>
  <si>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</si>
  <si>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</si>
  <si>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</si>
  <si>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</si>
  <si>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</si>
  <si>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</si>
  <si>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</si>
  <si>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</si>
  <si>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</si>
  <si>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</si>
  <si>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</si>
  <si>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</si>
  <si>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</si>
  <si>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</si>
  <si>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</si>
  <si>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</si>
  <si>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</si>
  <si>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</si>
  <si>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</si>
  <si>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</si>
  <si>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</si>
  <si>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</si>
  <si>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</si>
  <si>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</si>
  <si>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</si>
  <si>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</si>
  <si>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</si>
  <si>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</si>
  <si>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</si>
  <si>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</si>
  <si>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</si>
  <si>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</si>
  <si>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</si>
  <si>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</si>
  <si>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</si>
  <si>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</si>
  <si>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</si>
  <si>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</si>
  <si>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</si>
  <si>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</si>
  <si>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</si>
  <si>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</si>
  <si>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</si>
  <si>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</si>
  <si>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</si>
  <si>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</si>
  <si>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</si>
  <si>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</si>
  <si>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</si>
  <si>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</si>
  <si>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</si>
  <si>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</si>
  <si>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</si>
  <si>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</si>
  <si>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</si>
  <si>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</si>
  <si>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</si>
  <si>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</si>
  <si>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</si>
  <si>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</si>
  <si>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</si>
  <si>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</si>
  <si>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</si>
  <si>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</si>
  <si>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</si>
  <si>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</si>
  <si>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</si>
  <si>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</si>
  <si>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</si>
  <si>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</si>
  <si>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</si>
  <si>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</si>
  <si>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</si>
  <si>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</si>
  <si>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</si>
  <si>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</si>
  <si>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</si>
  <si>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</si>
  <si>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</si>
  <si>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</si>
  <si>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</si>
  <si>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</si>
  <si>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</si>
  <si>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</si>
  <si>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</si>
  <si>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</si>
  <si>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</si>
  <si>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</si>
  <si>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</si>
  <si>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</si>
  <si>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</si>
  <si>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</si>
  <si>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</si>
  <si>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</si>
  <si>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</si>
  <si>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</si>
  <si>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</si>
  <si>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</si>
  <si>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</si>
  <si>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</si>
  <si>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</si>
  <si>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</si>
  <si>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</si>
  <si>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</si>
  <si>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</si>
  <si>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</si>
  <si>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</si>
  <si>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</si>
  <si>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</si>
  <si>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</si>
  <si>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</si>
  <si>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</si>
  <si>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</si>
  <si>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</si>
  <si>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</si>
  <si>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</si>
  <si>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</si>
  <si>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</si>
  <si>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</si>
  <si>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</si>
  <si>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</si>
  <si>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</si>
  <si>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</si>
  <si>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</si>
  <si>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</si>
  <si>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</si>
  <si>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</si>
  <si>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</si>
  <si>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</si>
  <si>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</si>
  <si>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</si>
  <si>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</si>
  <si>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</si>
  <si>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</si>
  <si>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</si>
  <si>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</si>
  <si>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</si>
  <si>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</si>
  <si>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</si>
  <si>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</si>
  <si>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</si>
  <si>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</si>
  <si>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</si>
  <si>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</si>
  <si>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</si>
  <si>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</si>
  <si>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</si>
  <si>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</si>
  <si>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</si>
  <si>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</si>
  <si>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</si>
  <si>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</si>
  <si>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</si>
  <si>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</si>
  <si>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</si>
  <si>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</si>
  <si>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</si>
  <si>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</si>
  <si>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</si>
  <si>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</si>
  <si>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</si>
  <si>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</si>
  <si>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</si>
  <si>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</si>
  <si>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</si>
  <si>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</si>
  <si>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</si>
  <si>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</si>
  <si>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</si>
  <si>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</si>
  <si>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</si>
  <si>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</si>
  <si>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</si>
  <si>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</si>
  <si>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</si>
  <si>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</si>
  <si>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</si>
  <si>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</si>
  <si>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</si>
  <si>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</si>
  <si>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</si>
  <si>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</si>
  <si>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</si>
  <si>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</si>
  <si>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</si>
  <si>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</si>
  <si>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</si>
  <si>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</si>
  <si>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</si>
  <si>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</si>
  <si>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</si>
  <si>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</si>
  <si>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</si>
  <si>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</si>
  <si>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</si>
  <si>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</si>
  <si>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</si>
  <si>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</si>
  <si>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</si>
  <si>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</si>
  <si>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</si>
  <si>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</si>
  <si>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</si>
  <si>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</si>
  <si>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</si>
  <si>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</si>
  <si>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</si>
  <si>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</si>
  <si>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</si>
  <si>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</si>
  <si>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</si>
  <si>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</si>
  <si>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</si>
  <si>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</si>
  <si>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</si>
  <si>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</si>
  <si>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</si>
  <si>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</si>
  <si>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</si>
  <si>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</si>
  <si>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</si>
  <si>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</si>
  <si>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</si>
  <si>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</si>
  <si>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</si>
  <si>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</si>
  <si>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</si>
  <si>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</si>
  <si>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</si>
  <si>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</si>
  <si>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</si>
  <si>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</si>
  <si>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</si>
  <si>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</si>
  <si>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</si>
  <si>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</si>
  <si>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</si>
  <si>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</si>
  <si>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</si>
  <si>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</si>
  <si>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</si>
  <si>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</si>
  <si>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</si>
  <si>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</si>
  <si>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</si>
  <si>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</si>
  <si>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</si>
  <si>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</si>
  <si>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</si>
  <si>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</si>
  <si>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</si>
  <si>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</si>
  <si>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</si>
  <si>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</si>
  <si>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</si>
  <si>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</si>
  <si>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</si>
  <si>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</si>
  <si>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</si>
  <si>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</si>
  <si>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</si>
  <si>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</si>
  <si>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</si>
  <si>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</si>
  <si>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</si>
  <si>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</si>
  <si>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</si>
  <si>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</si>
  <si>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</si>
  <si>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</si>
  <si>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</si>
  <si>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</si>
  <si>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</si>
  <si>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</si>
  <si>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</si>
  <si>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</si>
  <si>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</si>
  <si>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</si>
  <si>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</si>
  <si>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</si>
  <si>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</si>
  <si>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</si>
  <si>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</si>
  <si>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</si>
  <si>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</si>
  <si>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</si>
  <si>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</si>
  <si>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</si>
  <si>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</si>
  <si>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</si>
  <si>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</si>
  <si>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</si>
  <si>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</si>
  <si>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</si>
  <si>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</si>
  <si>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</si>
  <si>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</si>
  <si>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</si>
  <si>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</si>
  <si>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</si>
  <si>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</si>
  <si>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</si>
  <si>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</si>
  <si>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</si>
  <si>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</si>
  <si>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</si>
  <si>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</si>
  <si>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</si>
  <si>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</si>
  <si>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</si>
  <si>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</si>
  <si>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</si>
  <si>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</si>
  <si>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</si>
  <si>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</si>
  <si>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</si>
  <si>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</si>
  <si>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</si>
  <si>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</si>
  <si>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</si>
  <si>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</si>
  <si>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</si>
  <si>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</si>
  <si>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</si>
  <si>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</si>
  <si>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</si>
  <si>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</si>
  <si>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</si>
  <si>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</si>
  <si>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</si>
  <si>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</si>
  <si>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</si>
  <si>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</si>
  <si>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</si>
  <si>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</si>
  <si>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</si>
  <si>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</si>
  <si>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</si>
  <si>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</si>
  <si>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</si>
  <si>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</si>
  <si>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</si>
  <si>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</si>
  <si>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</si>
  <si>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</si>
  <si>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</si>
  <si>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</si>
  <si>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</si>
  <si>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</si>
  <si>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</si>
  <si>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</si>
  <si>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</si>
  <si>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</si>
  <si>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</si>
  <si>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</si>
  <si>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</si>
  <si>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</si>
  <si>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</si>
  <si>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</si>
  <si>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</si>
  <si>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</si>
  <si>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</si>
  <si>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</si>
  <si>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</si>
  <si>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</si>
  <si>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</si>
  <si>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</si>
  <si>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</si>
  <si>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</si>
  <si>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</si>
  <si>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</si>
  <si>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</si>
  <si>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</si>
  <si>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</si>
  <si>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</si>
  <si>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</si>
  <si>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</si>
  <si>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</si>
  <si>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</si>
  <si>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</si>
  <si>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</si>
  <si>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</si>
  <si>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</si>
  <si>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</si>
  <si>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</si>
  <si>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</si>
  <si>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</si>
  <si>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</si>
  <si>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</si>
  <si>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</si>
  <si>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</si>
  <si>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</si>
  <si>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</si>
  <si>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</si>
  <si>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</si>
  <si>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</si>
  <si>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</si>
  <si>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</si>
  <si>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</si>
  <si>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</si>
  <si>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</si>
  <si>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</si>
  <si>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</si>
  <si>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</si>
  <si>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</si>
  <si>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</si>
  <si>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</si>
  <si>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</si>
  <si>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</si>
  <si>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</si>
  <si>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</si>
  <si>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</si>
  <si>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</si>
  <si>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</si>
  <si>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</si>
  <si>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</si>
  <si>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</si>
  <si>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</si>
  <si>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</si>
  <si>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</si>
  <si>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</si>
  <si>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</si>
  <si>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</si>
  <si>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</si>
  <si>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</si>
  <si>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</si>
  <si>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</si>
  <si>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</si>
  <si>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</si>
  <si>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</si>
  <si>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</si>
  <si>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</si>
  <si>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</si>
  <si>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</si>
  <si>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</si>
  <si>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</si>
  <si>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</si>
  <si>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</si>
  <si>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</si>
  <si>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</si>
  <si>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</si>
  <si>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</si>
  <si>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</si>
  <si>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</si>
  <si>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</si>
  <si>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</si>
  <si>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</si>
  <si>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</si>
  <si>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</si>
  <si>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</si>
  <si>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</si>
  <si>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</si>
  <si>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</si>
  <si>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</si>
  <si>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</si>
  <si>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</si>
  <si>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</si>
  <si>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</si>
  <si>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</si>
  <si>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</si>
  <si>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</si>
  <si>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</si>
  <si>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</si>
  <si>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</si>
  <si>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</si>
  <si>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</si>
  <si>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</si>
  <si>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</si>
  <si>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</si>
  <si>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</si>
  <si>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</si>
  <si>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</si>
  <si>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</si>
  <si>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</si>
  <si>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</si>
  <si>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</si>
  <si>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</si>
  <si>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</si>
  <si>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</si>
  <si>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</si>
  <si>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</si>
  <si>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</si>
  <si>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</si>
  <si>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</si>
  <si>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</si>
  <si>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</si>
  <si>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</si>
  <si>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</si>
  <si>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</si>
  <si>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</si>
  <si>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</si>
  <si>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</si>
  <si>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</si>
  <si>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</si>
  <si>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</si>
  <si>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</si>
  <si>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</si>
  <si>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</si>
  <si>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</si>
  <si>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</si>
  <si>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</si>
  <si>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</si>
  <si>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</si>
  <si>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</si>
  <si>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</si>
  <si>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</si>
  <si>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</si>
  <si>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</si>
  <si>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</si>
  <si>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</si>
  <si>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</si>
  <si>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</si>
  <si>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</si>
  <si>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</si>
  <si>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</si>
  <si>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</si>
  <si>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</si>
  <si>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</si>
  <si>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</si>
  <si>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</si>
  <si>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</si>
  <si>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</si>
  <si>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</si>
  <si>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</si>
  <si>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</si>
  <si>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</si>
  <si>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</si>
  <si>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</si>
  <si>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</si>
  <si>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</si>
  <si>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</si>
  <si>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</si>
  <si>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</si>
  <si>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</si>
  <si>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</si>
  <si>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</si>
  <si>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</si>
  <si>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</si>
  <si>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</si>
  <si>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</si>
  <si>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</si>
  <si>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</si>
  <si>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</si>
  <si>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</si>
  <si>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</si>
  <si>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</si>
  <si>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</si>
  <si>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</si>
  <si>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</si>
  <si>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</si>
  <si>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</si>
  <si>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</si>
  <si>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</si>
  <si>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</si>
  <si>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</si>
  <si>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</si>
  <si>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</si>
  <si>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</si>
  <si>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</si>
  <si>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</si>
  <si>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</si>
  <si>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</si>
  <si>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</si>
  <si>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</si>
  <si>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</si>
  <si>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</si>
  <si>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</si>
  <si>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</si>
  <si>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</si>
  <si>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</si>
  <si>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</si>
  <si>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</si>
  <si>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</si>
  <si>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</si>
  <si>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</si>
  <si>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</si>
  <si>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</si>
  <si>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</si>
  <si>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</si>
  <si>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</si>
  <si>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</si>
  <si>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</si>
  <si>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</si>
  <si>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</si>
  <si>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</si>
  <si>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</si>
  <si>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</si>
  <si>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</si>
  <si>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</si>
  <si>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</si>
  <si>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</si>
  <si>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</si>
  <si>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</si>
  <si>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</si>
  <si>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</si>
  <si>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</si>
  <si>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</si>
  <si>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</si>
  <si>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</si>
  <si>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</si>
  <si>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</si>
  <si>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</si>
  <si>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</si>
  <si>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</si>
  <si>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</si>
  <si>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</si>
  <si>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</si>
  <si>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</si>
  <si>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</si>
  <si>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</si>
  <si>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</si>
  <si>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</si>
  <si>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</si>
  <si>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</si>
  <si>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</si>
  <si>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</si>
  <si>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</si>
  <si>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</si>
  <si>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</si>
  <si>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</si>
  <si>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</si>
  <si>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</si>
  <si>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</si>
  <si>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</si>
  <si>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</si>
  <si>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</si>
  <si>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</si>
  <si>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</si>
  <si>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</si>
  <si>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</si>
  <si>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</si>
  <si>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</si>
  <si>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</si>
  <si>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</si>
  <si>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</si>
  <si>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</si>
  <si>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</si>
  <si>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</si>
  <si>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</si>
  <si>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</si>
  <si>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</si>
  <si>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</si>
  <si>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</si>
  <si>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</si>
  <si>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</si>
  <si>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</si>
  <si>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</si>
  <si>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</si>
  <si>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</si>
  <si>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</si>
  <si>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</si>
  <si>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</si>
  <si>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</si>
  <si>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</si>
  <si>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</si>
  <si>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</si>
  <si>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</si>
  <si>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</si>
  <si>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</si>
  <si>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</si>
  <si>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</si>
  <si>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</si>
  <si>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</si>
  <si>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</si>
  <si>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</si>
  <si>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</si>
  <si>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</si>
  <si>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</si>
  <si>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</si>
  <si>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</si>
  <si>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</si>
  <si>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</si>
  <si>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</si>
  <si>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</si>
  <si>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</si>
  <si>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</si>
  <si>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</si>
  <si>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</si>
  <si>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</si>
  <si>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</si>
  <si>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</si>
  <si>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</si>
  <si>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</si>
  <si>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</si>
  <si>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</si>
  <si>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</si>
  <si>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</si>
  <si>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</si>
  <si>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</si>
  <si>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</si>
  <si>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</si>
  <si>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</si>
  <si>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</si>
  <si>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</si>
  <si>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</si>
  <si>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</si>
  <si>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</si>
  <si>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</si>
  <si>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</si>
  <si>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</si>
  <si>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</si>
  <si>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</si>
  <si>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</si>
  <si>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</si>
  <si>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</si>
  <si>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</si>
  <si>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</si>
  <si>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</si>
  <si>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</si>
  <si>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</si>
  <si>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</si>
  <si>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</si>
  <si>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</si>
  <si>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</si>
  <si>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</si>
  <si>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</si>
  <si>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</si>
  <si>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</si>
  <si>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</si>
  <si>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</si>
  <si>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</si>
  <si>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</si>
  <si>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</si>
  <si>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</si>
  <si>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</si>
  <si>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</si>
  <si>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</si>
  <si>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</si>
  <si>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</si>
  <si>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</si>
  <si>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</si>
  <si>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</si>
  <si>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</si>
  <si>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</si>
  <si>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</si>
  <si>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</si>
  <si>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</si>
  <si>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</si>
  <si>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</si>
  <si>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</si>
  <si>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</si>
  <si>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</si>
  <si>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</si>
  <si>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</si>
  <si>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</si>
  <si>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</si>
  <si>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</si>
  <si>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</si>
  <si>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</si>
  <si>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</si>
  <si>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</si>
  <si>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</si>
  <si>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</si>
  <si>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</si>
  <si>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</si>
  <si>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</si>
  <si>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</si>
  <si>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</si>
  <si>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</si>
  <si>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</si>
  <si>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</si>
  <si>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</si>
  <si>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</si>
  <si>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</si>
  <si>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</si>
  <si>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</si>
  <si>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</si>
  <si>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</si>
  <si>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</si>
  <si>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</si>
  <si>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</si>
  <si>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</si>
  <si>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</si>
  <si>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</si>
  <si>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</si>
  <si>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</si>
  <si>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</si>
  <si>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</si>
  <si>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</si>
  <si>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</si>
  <si>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</si>
  <si>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</si>
  <si>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</si>
  <si>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</si>
  <si>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</si>
  <si>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</si>
  <si>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</si>
  <si>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</si>
  <si>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</si>
  <si>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</si>
  <si>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</si>
  <si>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</si>
  <si>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</si>
  <si>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</si>
  <si>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</si>
  <si>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</si>
  <si>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</si>
  <si>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</si>
  <si>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</si>
  <si>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</si>
  <si>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</si>
  <si>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</si>
  <si>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</si>
  <si>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</si>
  <si>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</si>
  <si>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</si>
  <si>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</si>
  <si>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</si>
  <si>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</si>
  <si>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</si>
  <si>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</si>
  <si>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</si>
  <si>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</si>
  <si>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</si>
  <si>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</si>
  <si>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</si>
  <si>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</si>
  <si>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</si>
  <si>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</si>
  <si>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</si>
  <si>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</si>
  <si>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</si>
  <si>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</si>
  <si>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</si>
  <si>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</si>
  <si>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</si>
  <si>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</si>
  <si>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</si>
  <si>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</si>
  <si>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</si>
  <si>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</si>
  <si>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</si>
  <si>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</si>
  <si>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</si>
  <si>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</si>
  <si>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</si>
  <si>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</si>
  <si>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</si>
  <si>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</si>
  <si>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</si>
  <si>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</si>
  <si>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</si>
  <si>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</si>
  <si>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</si>
  <si>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</si>
  <si>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</si>
  <si>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</si>
  <si>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</si>
  <si>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</si>
  <si>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</si>
  <si>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</si>
  <si>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</si>
  <si>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</si>
  <si>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</si>
  <si>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</si>
  <si>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</si>
  <si>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</si>
  <si>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</si>
  <si>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</si>
  <si>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</si>
  <si>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</si>
  <si>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</si>
  <si>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</si>
  <si>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</si>
  <si>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</si>
  <si>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</si>
  <si>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</si>
  <si>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</si>
  <si>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</si>
  <si>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</si>
  <si>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</si>
  <si>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</si>
  <si>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</si>
  <si>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</si>
  <si>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</si>
  <si>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</si>
  <si>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</si>
  <si>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</si>
  <si>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</si>
  <si>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</si>
  <si>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</si>
  <si>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</si>
  <si>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</si>
  <si>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</si>
  <si>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</si>
  <si>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</si>
  <si>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</si>
  <si>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</si>
  <si>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</si>
  <si>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</si>
  <si>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</si>
  <si>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</si>
  <si>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</si>
  <si>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</si>
  <si>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</si>
  <si>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</si>
  <si>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</si>
  <si>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</si>
  <si>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</si>
  <si>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</si>
  <si>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</si>
  <si>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</si>
  <si>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</si>
  <si>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</si>
  <si>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</si>
  <si>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</si>
  <si>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</si>
  <si>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</si>
  <si>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</si>
  <si>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</si>
  <si>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</si>
  <si>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</si>
  <si>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</si>
  <si>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</si>
  <si>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</si>
  <si>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</si>
  <si>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</si>
  <si>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</si>
  <si>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</si>
  <si>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</si>
  <si>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</si>
  <si>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</si>
  <si>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</si>
  <si>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</si>
  <si>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</si>
  <si>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</si>
  <si>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</si>
  <si>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</si>
  <si>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</si>
  <si>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</si>
  <si>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</si>
  <si>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</si>
  <si>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</si>
  <si>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</si>
  <si>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</si>
  <si>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</si>
  <si>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</si>
  <si>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</si>
  <si>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</si>
  <si>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</si>
  <si>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</si>
  <si>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</si>
  <si>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</si>
  <si>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</si>
  <si>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</si>
  <si>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</si>
  <si>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</si>
  <si>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</si>
  <si>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</si>
  <si>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</si>
  <si>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</si>
  <si>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</si>
  <si>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</si>
  <si>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</si>
  <si>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</si>
  <si>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</si>
  <si>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</si>
  <si>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</si>
  <si>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</si>
  <si>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</si>
  <si>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</si>
  <si>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</si>
  <si>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</si>
  <si>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</si>
  <si>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</si>
  <si>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</si>
  <si>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</si>
  <si>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</si>
  <si>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</si>
  <si>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</si>
  <si>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</si>
  <si>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</si>
  <si>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</si>
  <si>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</si>
  <si>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</si>
  <si>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</si>
  <si>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</si>
  <si>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</si>
  <si>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</si>
  <si>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</si>
  <si>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</si>
  <si>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</si>
  <si>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</si>
  <si>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</si>
  <si>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</si>
  <si>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</si>
  <si>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</si>
  <si>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</si>
  <si>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</si>
  <si>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</si>
  <si>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</si>
  <si>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</si>
  <si>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</si>
  <si>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</si>
  <si>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</si>
  <si>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</si>
  <si>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</si>
  <si>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</si>
  <si>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</si>
  <si>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</si>
  <si>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</si>
  <si>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</si>
  <si>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</si>
  <si>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</si>
  <si>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</si>
  <si>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</si>
  <si>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</si>
  <si>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</si>
  <si>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</si>
  <si>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</si>
  <si>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</si>
  <si>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</si>
  <si>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</si>
  <si>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</si>
  <si>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</si>
  <si>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</si>
  <si>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</si>
  <si>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</si>
  <si>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</si>
  <si>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</si>
  <si>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</si>
  <si>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</si>
  <si>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</si>
  <si>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</si>
  <si>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</si>
  <si>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</si>
  <si>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</si>
  <si>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</si>
  <si>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</si>
  <si>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</si>
  <si>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</si>
  <si>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</si>
  <si>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</si>
  <si>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</si>
  <si>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</si>
  <si>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</si>
  <si>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</si>
  <si>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</si>
  <si>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</si>
  <si>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</si>
  <si>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</si>
  <si>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</si>
  <si>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</si>
  <si>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</si>
  <si>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</si>
  <si>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</si>
  <si>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</si>
  <si>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</si>
  <si>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</si>
  <si>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</si>
  <si>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</si>
  <si>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</si>
  <si>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</si>
  <si>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</si>
  <si>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</si>
  <si>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</si>
  <si>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</si>
  <si>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</si>
  <si>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</si>
  <si>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</si>
  <si>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</si>
  <si>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</si>
  <si>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</si>
  <si>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</si>
  <si>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</si>
  <si>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</si>
  <si>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</si>
  <si>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</si>
  <si>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</si>
  <si>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</si>
  <si>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</si>
  <si>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</si>
  <si>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</si>
  <si>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</si>
  <si>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</si>
  <si>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</si>
  <si>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</si>
  <si>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</si>
  <si>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</si>
  <si>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</si>
  <si>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</si>
  <si>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</si>
  <si>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</si>
  <si>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</si>
  <si>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</si>
  <si>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</si>
  <si>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</si>
  <si>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</si>
  <si>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</si>
  <si>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</si>
  <si>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</si>
  <si>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</si>
  <si>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</si>
  <si>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</si>
  <si>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</si>
  <si>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</si>
  <si>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</si>
  <si>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</si>
  <si>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</si>
  <si>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</si>
  <si>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</si>
  <si>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</si>
  <si>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</si>
  <si>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</si>
  <si>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</si>
  <si>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</si>
  <si>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</si>
  <si>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</si>
  <si>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</si>
  <si>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</si>
  <si>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</si>
  <si>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</si>
  <si>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</si>
  <si>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</si>
  <si>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</si>
  <si>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</si>
  <si>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</si>
  <si>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</si>
  <si>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</si>
  <si>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</si>
  <si>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</si>
  <si>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</si>
  <si>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</si>
  <si>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</si>
  <si>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</si>
  <si>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</si>
  <si>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</si>
  <si>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</si>
  <si>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</si>
  <si>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</si>
  <si>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</si>
  <si>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</si>
  <si>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</si>
  <si>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</si>
  <si>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</si>
  <si>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</si>
  <si>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</si>
  <si>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</si>
  <si>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</si>
  <si>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</si>
  <si>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</si>
  <si>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</si>
  <si>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</si>
  <si>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</si>
  <si>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</si>
  <si>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</si>
  <si>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</si>
  <si>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</si>
  <si>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</si>
  <si>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</si>
  <si>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</si>
  <si>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</si>
  <si>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</si>
  <si>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</si>
  <si>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</si>
  <si>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</si>
  <si>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</si>
  <si>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</si>
  <si>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</si>
  <si>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</si>
  <si>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</si>
  <si>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</si>
  <si>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</si>
  <si>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</si>
  <si>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</si>
  <si>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</si>
  <si>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</si>
  <si>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</si>
  <si>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</si>
  <si>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</si>
  <si>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</si>
  <si>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</si>
  <si>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</si>
  <si>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</si>
  <si>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</si>
  <si>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</si>
  <si>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</si>
  <si>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</si>
  <si>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</si>
  <si>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</si>
  <si>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</si>
  <si>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</si>
  <si>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</si>
  <si>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</si>
  <si>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</si>
  <si>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</si>
  <si>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</si>
  <si>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</si>
  <si>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</si>
  <si>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</si>
  <si>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</si>
  <si>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</si>
  <si>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</si>
  <si>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</si>
  <si>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</si>
  <si>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</si>
  <si>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</si>
  <si>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</si>
  <si>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</si>
  <si>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</si>
  <si>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</si>
  <si>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</si>
  <si>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</si>
  <si>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</si>
  <si>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</si>
  <si>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</si>
  <si>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</si>
  <si>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</si>
  <si>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</si>
  <si>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</si>
  <si>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</si>
  <si>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</si>
  <si>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</si>
  <si>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</si>
  <si>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</si>
  <si>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</si>
  <si>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</si>
  <si>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</si>
  <si>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</si>
  <si>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</si>
  <si>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</si>
  <si>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</si>
  <si>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</si>
  <si>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</si>
  <si>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</si>
  <si>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</si>
  <si>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</si>
  <si>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</si>
  <si>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</si>
  <si>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</si>
  <si>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</si>
  <si>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</si>
  <si>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</si>
  <si>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</si>
  <si>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</si>
  <si>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</si>
  <si>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</si>
  <si>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</si>
  <si>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</si>
  <si>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</si>
  <si>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</si>
  <si>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</si>
  <si>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</si>
  <si>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</si>
  <si>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</si>
  <si>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</si>
  <si>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</si>
  <si>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</si>
  <si>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</si>
  <si>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</si>
  <si>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</si>
  <si>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</si>
  <si>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</si>
  <si>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</si>
  <si>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</si>
  <si>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</si>
  <si>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</si>
  <si>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</si>
  <si>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</si>
  <si>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</si>
  <si>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</si>
  <si>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</si>
  <si>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</si>
  <si>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</si>
  <si>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</si>
  <si>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</si>
  <si>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</si>
  <si>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</si>
  <si>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</si>
  <si>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</si>
  <si>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</si>
  <si>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</si>
  <si>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</si>
  <si>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</si>
  <si>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</si>
  <si>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</si>
  <si>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</si>
  <si>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</si>
  <si>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</si>
  <si>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</si>
  <si>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</si>
  <si>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</si>
  <si>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</si>
  <si>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</si>
  <si>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</si>
  <si>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</si>
  <si>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</si>
  <si>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</si>
  <si>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</si>
  <si>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</si>
  <si>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</si>
  <si>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</si>
  <si>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</si>
  <si>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</si>
  <si>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</si>
  <si>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</si>
  <si>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</si>
  <si>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</si>
  <si>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</si>
  <si>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</si>
  <si>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</si>
  <si>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</si>
  <si>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</si>
  <si>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</si>
  <si>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</si>
  <si>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</si>
  <si>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</si>
  <si>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</si>
  <si>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</si>
  <si>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</si>
  <si>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</si>
  <si>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</si>
  <si>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</si>
  <si>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</si>
  <si>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</si>
  <si>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</si>
  <si>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</si>
  <si>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</si>
  <si>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</si>
  <si>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</si>
  <si>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</si>
  <si>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</si>
  <si>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</si>
  <si>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</si>
  <si>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</si>
  <si>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</si>
  <si>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</si>
  <si>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</si>
  <si>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</si>
  <si>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</si>
  <si>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</si>
  <si>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</si>
  <si>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</si>
  <si>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</si>
  <si>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</si>
  <si>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</si>
  <si>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</si>
  <si>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</si>
  <si>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</si>
  <si>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</si>
  <si>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</si>
  <si>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</si>
  <si>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</si>
  <si>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</si>
  <si>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</si>
  <si>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</si>
  <si>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</si>
  <si>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</si>
  <si>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</si>
  <si>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</si>
  <si>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</si>
  <si>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</si>
  <si>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</si>
  <si>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</si>
  <si>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</si>
  <si>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</si>
  <si>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</si>
  <si>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</si>
  <si>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</si>
  <si>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</si>
  <si>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</si>
  <si>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</si>
  <si>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</si>
  <si>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</si>
  <si>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</si>
  <si>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</si>
  <si>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</si>
  <si>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</si>
  <si>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</si>
  <si>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</si>
  <si>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</si>
  <si>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</si>
  <si>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</si>
  <si>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</si>
  <si>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</si>
  <si>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</si>
  <si>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</si>
  <si>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</si>
  <si>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</si>
  <si>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</si>
  <si>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</si>
  <si>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</si>
  <si>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</si>
  <si>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</si>
  <si>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</si>
  <si>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</si>
  <si>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</si>
  <si>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</si>
  <si>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</si>
  <si>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</si>
  <si>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</si>
  <si>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</si>
  <si>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</si>
  <si>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</si>
  <si>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</si>
  <si>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</si>
  <si>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</si>
  <si>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</si>
  <si>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</si>
  <si>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</si>
  <si>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</si>
  <si>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</si>
  <si>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</si>
  <si>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</si>
  <si>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</si>
  <si>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</si>
  <si>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</si>
  <si>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</si>
  <si>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</si>
  <si>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</si>
  <si>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</si>
  <si>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</si>
  <si>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</si>
  <si>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</si>
  <si>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</si>
  <si>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</si>
  <si>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</si>
  <si>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</si>
  <si>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</si>
  <si>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</si>
  <si>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</si>
  <si>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</si>
  <si>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</si>
  <si>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</si>
  <si>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</si>
  <si>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</si>
  <si>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</si>
  <si>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</si>
  <si>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</si>
  <si>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</si>
  <si>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</si>
  <si>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</si>
  <si>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</si>
  <si>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</si>
  <si>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</si>
  <si>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</si>
  <si>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</si>
  <si>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</si>
  <si>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</si>
  <si>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</si>
  <si>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</si>
  <si>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</si>
  <si>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</si>
  <si>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</si>
  <si>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</si>
  <si>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</si>
  <si>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</si>
  <si>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</si>
  <si>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</si>
  <si>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</si>
  <si>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</si>
  <si>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</si>
  <si>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</si>
  <si>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</si>
  <si>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</si>
  <si>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</si>
  <si>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</si>
  <si>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</si>
  <si>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</si>
  <si>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</si>
  <si>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</si>
  <si>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</si>
  <si>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</si>
  <si>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</si>
  <si>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</si>
  <si>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</si>
  <si>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</si>
  <si>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</si>
  <si>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</si>
  <si>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</si>
  <si>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</si>
  <si>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</si>
  <si>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</si>
  <si>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</si>
  <si>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</si>
  <si>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</si>
  <si>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</si>
  <si>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</si>
  <si>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</si>
  <si>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</si>
  <si>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</si>
  <si>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</si>
  <si>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</si>
  <si>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</si>
  <si>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</si>
  <si>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</si>
  <si>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</si>
  <si>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</si>
  <si>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</si>
  <si>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</si>
  <si>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</si>
  <si>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</si>
  <si>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</si>
  <si>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</si>
  <si>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</si>
  <si>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</si>
  <si>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</si>
  <si>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</si>
  <si>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</si>
  <si>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</si>
  <si>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</si>
  <si>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</si>
  <si>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</si>
  <si>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</si>
  <si>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</si>
  <si>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</si>
  <si>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</si>
  <si>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</si>
  <si>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</si>
  <si>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</si>
  <si>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</si>
  <si>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</si>
  <si>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</si>
  <si>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</si>
  <si>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</si>
  <si>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</si>
  <si>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</si>
  <si>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</si>
  <si>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</si>
  <si>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</si>
  <si>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</si>
  <si>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</si>
  <si>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</si>
  <si>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</si>
  <si>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</si>
  <si>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</si>
  <si>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</si>
  <si>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</si>
  <si>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</si>
  <si>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</si>
  <si>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</si>
  <si>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</si>
  <si>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</si>
  <si>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</si>
  <si>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</si>
  <si>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</si>
  <si>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</si>
  <si>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</si>
  <si>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</si>
  <si>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</si>
  <si>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</si>
  <si>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</si>
  <si>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</si>
  <si>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</si>
  <si>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</si>
  <si>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</si>
  <si>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</si>
  <si>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</si>
  <si>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</si>
  <si>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</si>
  <si>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</si>
  <si>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</si>
  <si>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</si>
  <si>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</si>
  <si>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</si>
  <si>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</si>
  <si>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</si>
  <si>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</si>
  <si>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</si>
  <si>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</si>
  <si>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</si>
  <si>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</si>
  <si>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</si>
  <si>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</si>
  <si>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</si>
  <si>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</si>
  <si>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</si>
  <si>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</si>
  <si>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</si>
  <si>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</si>
  <si>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</si>
  <si>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</si>
  <si>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</si>
  <si>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</si>
  <si>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</si>
  <si>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</si>
  <si>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</si>
  <si>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</si>
  <si>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</si>
  <si>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</si>
  <si>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</si>
  <si>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</si>
  <si>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</si>
  <si>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</si>
  <si>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</si>
  <si>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</si>
  <si>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</si>
  <si>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</si>
  <si>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</si>
  <si>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</si>
  <si>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</si>
  <si>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</si>
  <si>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</si>
  <si>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</si>
  <si>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</si>
  <si>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</si>
  <si>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</si>
  <si>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</si>
  <si>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</si>
  <si>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</si>
  <si>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</si>
  <si>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</si>
  <si>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</si>
  <si>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</si>
  <si>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</si>
  <si>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</si>
  <si>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</si>
  <si>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</si>
  <si>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</si>
  <si>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</si>
  <si>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</si>
  <si>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</si>
  <si>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</si>
  <si>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</si>
  <si>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</si>
  <si>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</si>
  <si>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</si>
  <si>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</si>
  <si>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</si>
  <si>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</si>
  <si>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</si>
  <si>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</si>
  <si>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</si>
  <si>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</si>
  <si>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</si>
  <si>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</si>
  <si>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</si>
  <si>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</si>
  <si>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</si>
  <si>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</si>
  <si>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</si>
  <si>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</si>
  <si>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</si>
  <si>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</si>
  <si>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</si>
  <si>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</si>
  <si>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</si>
  <si>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</si>
  <si>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</si>
  <si>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</si>
  <si>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</si>
  <si>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</si>
  <si>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</si>
  <si>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</si>
  <si>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</si>
  <si>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</si>
  <si>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</si>
  <si>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</si>
  <si>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</si>
  <si>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</si>
  <si>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</si>
  <si>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</si>
  <si>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</si>
  <si>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</si>
  <si>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</si>
  <si>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</si>
  <si>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</si>
  <si>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</si>
  <si>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</si>
  <si>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</si>
  <si>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</si>
  <si>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</si>
  <si>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</si>
  <si>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</si>
  <si>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</si>
  <si>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</si>
  <si>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</si>
  <si>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</si>
  <si>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</si>
  <si>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</si>
  <si>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</si>
  <si>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</si>
  <si>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</si>
  <si>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</si>
  <si>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</si>
  <si>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</si>
  <si>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</si>
  <si>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</si>
  <si>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</si>
  <si>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</si>
  <si>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</si>
  <si>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</si>
  <si>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</si>
  <si>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</si>
  <si>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</si>
  <si>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</si>
  <si>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</si>
  <si>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</si>
  <si>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</si>
  <si>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</si>
  <si>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</si>
  <si>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</si>
  <si>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</si>
  <si>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</si>
  <si>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</si>
  <si>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</si>
  <si>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</si>
  <si>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</si>
  <si>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</si>
  <si>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</si>
  <si>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</si>
  <si>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</si>
  <si>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</si>
  <si>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</si>
  <si>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</si>
  <si>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</si>
  <si>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</si>
  <si>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</si>
  <si>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</si>
  <si>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</si>
  <si>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</si>
  <si>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</si>
  <si>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</si>
  <si>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</si>
  <si>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</si>
  <si>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</si>
  <si>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</si>
  <si>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</si>
  <si>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</si>
  <si>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</si>
  <si>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</si>
  <si>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</si>
  <si>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</si>
  <si>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</si>
  <si>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</si>
  <si>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</si>
  <si>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</si>
  <si>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</si>
  <si>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</si>
  <si>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</si>
  <si>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</si>
  <si>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</si>
  <si>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</si>
  <si>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</si>
  <si>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</si>
  <si>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</si>
  <si>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</si>
  <si>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</si>
  <si>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</si>
  <si>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</si>
  <si>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</si>
  <si>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</si>
  <si>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</si>
  <si>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</si>
  <si>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</si>
  <si>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</si>
  <si>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</si>
  <si>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</si>
  <si>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</si>
  <si>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</si>
  <si>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</si>
  <si>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</si>
  <si>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</si>
  <si>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</si>
  <si>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</si>
  <si>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</si>
  <si>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</si>
  <si>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</si>
  <si>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</si>
  <si>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</si>
  <si>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</si>
  <si>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</si>
  <si>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</si>
  <si>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</si>
  <si>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</si>
  <si>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</si>
  <si>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</si>
  <si>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</si>
  <si>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</si>
  <si>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</si>
  <si>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</si>
  <si>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</si>
  <si>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</si>
  <si>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</si>
  <si>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</si>
  <si>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</si>
  <si>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</si>
  <si>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</si>
  <si>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</si>
  <si>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</si>
  <si>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</si>
  <si>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</si>
  <si>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</si>
  <si>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</si>
  <si>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</si>
  <si>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</si>
  <si>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</si>
  <si>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</si>
  <si>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</si>
  <si>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</si>
  <si>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</si>
  <si>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</si>
  <si>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</si>
  <si>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</si>
  <si>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</si>
  <si>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</si>
  <si>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</si>
  <si>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</si>
  <si>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</si>
  <si>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</si>
  <si>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</si>
  <si>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</si>
  <si>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</si>
  <si>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</si>
  <si>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</si>
  <si>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</si>
  <si>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</si>
  <si>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</si>
  <si>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</si>
  <si>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</si>
  <si>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</si>
  <si>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</si>
  <si>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</si>
  <si>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</si>
  <si>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</si>
  <si>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</si>
  <si>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</si>
  <si>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</si>
  <si>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</si>
  <si>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</si>
  <si>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</si>
  <si>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</si>
  <si>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</si>
  <si>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</si>
  <si>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</si>
  <si>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</si>
  <si>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</si>
  <si>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</si>
  <si>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</si>
  <si>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</si>
  <si>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</si>
  <si>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</si>
  <si>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</si>
  <si>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</si>
  <si>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</si>
  <si>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</si>
  <si>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</si>
  <si>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</si>
  <si>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</si>
  <si>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</si>
  <si>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</si>
  <si>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</si>
  <si>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</si>
  <si>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</si>
  <si>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</si>
  <si>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</si>
  <si>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</si>
  <si>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</si>
  <si>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</si>
  <si>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</si>
  <si>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</si>
  <si>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</si>
  <si>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</si>
  <si>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</si>
  <si>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</si>
  <si>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</si>
  <si>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</si>
  <si>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</si>
  <si>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</si>
  <si>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</si>
  <si>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</si>
  <si>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</si>
  <si>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</si>
  <si>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</si>
  <si>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</si>
  <si>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</si>
  <si>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</si>
  <si>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</si>
  <si>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</si>
  <si>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</si>
  <si>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</si>
  <si>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</si>
  <si>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</si>
  <si>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</si>
  <si>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</si>
  <si>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</si>
  <si>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</si>
  <si>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</si>
  <si>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</si>
  <si>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</si>
  <si>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</si>
  <si>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</si>
  <si>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</si>
  <si>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</si>
  <si>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</si>
  <si>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</si>
  <si>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</si>
  <si>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</si>
  <si>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</si>
  <si>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</si>
  <si>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</si>
  <si>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</si>
  <si>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</si>
  <si>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</si>
  <si>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</si>
  <si>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</si>
  <si>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</si>
  <si>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</si>
  <si>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</si>
  <si>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</si>
  <si>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</si>
  <si>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</si>
  <si>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</si>
  <si>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</si>
  <si>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</si>
  <si>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</si>
  <si>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</si>
  <si>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</si>
  <si>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</si>
  <si>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</si>
  <si>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</si>
  <si>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</si>
  <si>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</si>
  <si>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</si>
  <si>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</si>
  <si>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</si>
  <si>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</si>
  <si>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</si>
  <si>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</si>
  <si>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</si>
  <si>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</si>
  <si>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</si>
  <si>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</si>
  <si>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</si>
  <si>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</si>
  <si>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</si>
  <si>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</si>
  <si>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</si>
  <si>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PCM-20251112-00000736</t>
  </si>
  <si>
    <t xml:space="preserve">Restored by PG </t>
  </si>
  <si>
    <t>Team on the way  25 min</t>
  </si>
  <si>
    <t xml:space="preserve"> PCM-20250215-00000830 </t>
  </si>
  <si>
    <t>LTE site still down and  site located in aramco area access issue need special permission</t>
  </si>
  <si>
    <t>PCM-20251112-00000675</t>
  </si>
  <si>
    <t>EM team on the way need 90 Min</t>
  </si>
  <si>
    <t>PCM-20251112-00000730</t>
  </si>
  <si>
    <t>EM team on the way need 150 Min</t>
  </si>
  <si>
    <t>PCM-20251112-00000772</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</si>
  <si>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</si>
  <si>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</si>
  <si>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</si>
  <si>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</si>
  <si>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</si>
  <si>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</si>
  <si>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</si>
  <si>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</si>
  <si>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</si>
  <si>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</si>
  <si>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Em team on the way to check  , ETA 30 min</t>
  </si>
  <si>
    <t>PCM-20251112-00000846</t>
  </si>
  <si>
    <t xml:space="preserve">ETA 90 mins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</si>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</sst>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310.46234305555845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45973.410768981485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45973.410768981485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45973.410768981485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45973.410768981485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45973.410768981485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45973.410768981485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45973.410768981485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45973.410768981485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45973.410768981485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45973.410768981485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45973.410768981485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45973.410768981485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45973.410768981485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45973.410768981485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45973.410768981485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45973.410768981485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45973.410768981485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45973.410768981485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45973.410768981485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45973.410768981485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45973.410768981485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45973.410768981485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45973.410768981485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45973.410768981485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45973.410768981485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45973.410768981485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45973.410768981485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45973.410768981485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45973.410768981485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45973.410768981485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45973.410768981485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45973.410768981485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45973.410768981485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45973.410768981485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45973.410768981485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45973.410768981485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45973.410768981485</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45973.410768981485</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45973.410768981485</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45973.410768981485</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45973.410768981485</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45973.410768981485</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45973.410768981485</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45973.410768981485</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45973.410768981485</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45973.410768981485</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45973.410768981485</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45973.410768981485</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45973.410768981485</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45973.410768981485</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45973.410768981485</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45973.410768981485</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45973.410768981485</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45973.410768981485</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45973.410768981485</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45973.410768981485</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45973.410768981485</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45973.410768981485</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45973.410768981485</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45973.410768981485</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45973.410768981485</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45973.410768981485</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45973.410768981485</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45973.410768981485</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45973.410768981485</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45973.410768981485</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45973.410768981485</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45973.410768981485</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45973.410768981485</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45973.410768981485</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45973.410768981485</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45973.410768981485</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45973.410768981485</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45973.410768981485</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45973.410768981485</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45973.410768981485</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45973.410768981485</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45973.410768981485</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45973.410768981485</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45973.410768981485</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45973.410768981485</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45973.410768981485</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45973.410768981485</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45973.410768981485</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45973.410768981485</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45973.410768981485</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45973.410768981485</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45973.410768981485</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45973.410768981485</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45973.410768981485</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45973.410768981485</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45973.410768981485</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45973.410768981485</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45973.410768981485</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45973.410768981485</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45973.410768981485</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45973.410768981485</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45973.410768981485</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45973.410768981485</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45973.410768981485</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45973.410768981485</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45973.410768981485</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45973.410768981485</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45973.410768981485</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45973.410768981485</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45973.410768981485</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45973.410768981485</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45973.410768981485</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45973.410768981485</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45973.410768981485</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45973.410768981485</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45973.410768981485</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45973.410768981485</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45973.410768981485</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45973.410768981485</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45973.410768981485</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45973.410768981485</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45973.410768981485</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3209D87D-141E-4E26-B9BA-90D75CF2144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148.41093101852312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24679</v>
      </c>
      <c r="E4" s="103" t="s">
        <v>39021</v>
      </c>
      <c r="F4" s="104">
        <v>45973.361203703702</v>
      </c>
      <c r="G4" s="105">
        <f t="shared" ref="G4:G13" ca="1" si="1">IFERROR(NOW()-F4,"-")</f>
        <v>4.9565277782676276E-2</v>
      </c>
      <c r="H4" s="104">
        <v>45973.353564814817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45973.410768981485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45973.410768981485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45973.410768981485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45973.410768981485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45973.410768981485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45973.410768981485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45973.410768981485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45973.410768981485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45973.410768981485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45973.410768981485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45973.410768981485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45973.410768981485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45973.410768981485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45973.410768981485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45973.410768981485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45973.410768981485</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tabSelected="1" workbookViewId="0">
      <selection activeCell="H2" sqref="H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v>2</v>
      </c>
      <c r="D2" s="61" t="s">
        <v>28134</v>
      </c>
      <c r="E2" s="18" t="s">
        <v>39021</v>
      </c>
      <c r="F2" s="20"/>
      <c r="G2" s="21">
        <f t="shared" ref="G2:G9" ca="1" si="0">IFERROR(NOW()-F2,"-")</f>
        <v>45973.410768981485</v>
      </c>
      <c r="H2" s="22">
        <v>45973.38318287037</v>
      </c>
      <c r="I2" s="19" t="str">
        <f>IFERROR(VLOOKUP(D2,DB!A:F,6,0),"")</f>
        <v>SCECO</v>
      </c>
      <c r="J2" s="18" t="str">
        <f>IFERROR(VLOOKUP(D2,DB!A:G,7,0),"")</f>
        <v>Dead</v>
      </c>
      <c r="K2" s="45" t="s">
        <v>39107</v>
      </c>
      <c r="L2" s="23" t="str">
        <f>IFERROR(VLOOKUP(D2,DB!A:I,9,0),"")</f>
        <v>Latis</v>
      </c>
    </row>
    <row r="3" spans="1:13" ht="15" customHeight="1">
      <c r="A3" s="19"/>
      <c r="B3" s="61" t="str">
        <f>IFERROR(VLOOKUP(D3,DB!A:K,11,0),"")</f>
        <v/>
      </c>
      <c r="C3" s="18"/>
      <c r="D3" s="61"/>
      <c r="E3" s="18"/>
      <c r="F3" s="20"/>
      <c r="G3" s="21">
        <f t="shared" ca="1" si="0"/>
        <v>45973.410768981485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45973.410768981485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45973.410768981485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45973.410768981485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45973.410768981485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45973.410768981485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45973.410768981485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45973.410768981485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45973.410768981485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45973.410768981485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45973.410768981485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45973.410768981485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45973.410768981485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45973.410768981485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45973.410768981485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45973.410768981485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45973.410768981485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45973.410768981485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45973.410768981485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45973.410768981485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45973.410768981485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45973.410768981485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45973.410768981485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45973.410768981485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45973.410768981485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45973.410768981485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45973.410768981485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45973.410768981485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45973.410768981485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45973.410768981485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45973.410768981485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45973.410768981485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45973.410768981485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45973.410768981485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45973.410768981485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45973.410768981485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45973.410768981485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45973.410768981485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45973.410768981485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45973.410768981485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45973.410768981485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45973.410768981485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45973.410768981485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45973.410768981485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45973.410768981485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45973.410768981485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45973.410768981485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45973.410768981485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45973.410768981485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45973.410768981485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45973.410768981485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45973.410768981485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45973.410768981485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45973.410768981485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45973.410768981485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45973.410768981485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45973.410768981485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45973.410768981485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45973.410768981485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45973.410768981485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45973.410768981485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45973.410768981485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45973.410768981485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45973.410768981485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45973.410768981485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45973.410768981485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45973.410768981485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45973.410768981485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45973.410768981485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45973.410768981485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45973.410768981485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45973.410768981485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45973.410768981485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45973.410768981485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45973.410768981485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45973.410768981485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45973.410768981485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45973.410768981485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45973.410768981485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45973.410768981485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45973.410768981485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45973.410768981485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45973.410768981485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45973.410768981485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45973.410768981485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45973.410768981485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45973.410768981485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45973.410768981485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45973.410768981485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45973.410768981485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45973.410768981485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45973.410768981485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45973.410768981485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45973.410768981485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45973.410768981485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45973.410768981485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45973.410768981485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45973.410768981485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45973.410768981485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45973.410768981485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45973.410768981485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45973.410768981485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45973.410768981485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45973.410768981485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45973.410768981485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45973.410768981485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45973.410768981485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45973.410768981485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45973.410768981485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45973.410768981485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45973.410768981485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45973.410768981485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45973.410768981485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45973.410768981485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45973.410768981485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45973.410768981485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45973.410768981485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45973.410768981485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45973.410768981485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45973.410768981485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45973.410768981485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45973.410768981485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45973.410768981485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45973.410768981485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45973.410768981485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45973.410768981485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45973.410768981485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45973.410768981485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45973.410768981485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45973.410768981485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45973.410768981485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45973.410768981485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45973.410768981485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45973.410768981485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45973.410768981485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45973.410768981485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45973.410768981485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45973.410768981485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45973.410768981485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45973.410768981485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45973.410768981485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45973.410768981485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45973.410768981485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45973.410768981485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45973.410768981485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45973.410768981485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45973.410768981485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45973.410768981485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45973.410768981485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45973.410768981485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45973.410768981485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45973.410768981485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45973.410768981485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45973.410768981485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45973.410768981485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45973.410768981485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45973.410768981485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45973.410768981485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45973.410768981485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45973.410768981485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45973.410768981485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45973.410768981485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45973.410768981485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45973.410768981485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45973.410768981485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45973.410768981485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45973.410768981485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45973.410768981485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45973.410768981485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45973.410768981485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45973.410768981485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45973.410768981485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45973.410768981485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45973.410768981485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45973.410768981485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45973.410768981485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45973.410768981485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45973.410768981485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45973.410768981485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45973.410768981485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45973.410768981485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45973.410768981485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45973.410768981485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45973.410768981485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45973.410768981485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45973.410768981485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45973.410768981485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45973.410768981485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45973.410768981485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45973.410768981485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45973.410768981485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45973.410768981485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45973.410768981485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45973.410768981485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45973.410768981485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45973.410768981485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45973.410768981485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45973.410768981485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45973.410768981485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45973.410768981485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45973.410768981485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45973.410768981485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45973.410768981485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45973.410768981485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45973.410768981485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45973.410768981485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45973.410768981485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45973.410768981485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45973.410768981485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45973.410768981485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45973.410768981485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45973.410768981485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45973.410768981485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45973.410768981485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45973.410768981485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45973.410768981485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45973.410768981485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45973.410768981485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45973.410768981485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45973.410768981485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45973.410768981485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45973.410768981485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45973.410768981485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45973.410768981485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45973.410768981485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45973.410768981485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45973.410768981485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45973.410768981485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45973.410768981485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45973.410768981485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45973.410768981485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45973.410768981485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45973.410768981485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45973.410768981485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45973.410768981485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45973.410768981485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45973.410768981485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45973.410768981485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45973.410768981485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45973.410768981485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45973.410768981485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45973.410768981485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45973.410768981485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45973.410768981485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45973.410768981485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45973.410768981485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45973.410768981485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45973.410768981485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45973.410768981485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45973.410768981485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45973.410768981485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45973.410768981485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45973.410768981485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45973.410768981485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45973.410768981485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45973.410768981485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45973.410768981485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45973.410768981485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45973.410768981485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45973.410768981485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45973.410768981485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45973.410768981485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45973.410768981485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45973.410768981485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45973.410768981485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45973.410768981485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45973.410768981485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45973.410768981485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45973.410768981485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45973.410768981485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45973.410768981485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45973.410768981485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45973.410768981485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45973.410768981485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45973.410768981485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45973.410768981485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45973.410768981485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45973.410768981485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45973.410768981485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45973.410768981485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45973.410768981485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45973.410768981485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45973.410768981485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45973.410768981485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45973.410768981485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45973.410768981485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45973.410768981485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45973.410768981485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45973.410768981485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45973.410768981485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45973.410768981485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45973.410768981485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45973.410768981485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45973.410768981485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45973.410768981485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45973.410768981485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45973.410768981485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45973.410768981485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45973.410768981485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45973.410768981485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45973.410768981485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45973.410768981485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45973.410768981485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45973.410768981485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45973.410768981485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45973.410768981485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45973.410768981485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45973.410768981485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45973.410768981485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45973.410768981485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45973.410768981485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45973.410768981485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45973.410768981485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45973.410768981485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45973.410768981485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45973.410768981485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45973.410768981485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45973.410768981485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45973.410768981485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45973.410768981485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45973.410768981485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45973.410768981485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45973.410768981485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45973.410768981485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45973.410768981485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45973.410768981485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45973.410768981485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45973.410768981485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45973.410768981485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45973.410768981485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45973.410768981485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45973.410768981485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45973.410768981485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45973.410768981485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45973.410768981485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45973.410768981485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45973.410768981485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45973.410768981485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45973.410768981485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45973.410768981485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45973.410768981485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45973.410768981485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45973.410768981485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45973.410768981485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45973.410768981485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45973.410768981485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45973.410768981485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45973.410768981485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45973.410768981485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45973.410768981485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45973.410768981485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45973.410768981485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45973.410768981485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45973.410768981485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45973.410768981485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45973.410768981485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45973.410768981485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45973.410768981485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45973.410768981485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45973.410768981485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45973.410768981485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45973.410768981485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45973.410768981485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45973.410768981485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45973.410768981485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45973.410768981485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45973.410768981485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45973.410768981485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45973.410768981485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45973.410768981485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45973.410768981485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45973.410768981485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45973.410768981485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45973.410768981485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45973.410768981485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45973.410768981485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45973.410768981485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45973.410768981485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45973.410768981485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45973.410768981485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45973.410768981485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45973.410768981485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45973.410768981485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45973.410768981485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45973.410768981485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45973.410768981485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45973.410768981485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45973.410768981485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45973.410768981485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45973.410768981485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45973.410768981485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45973.410768981485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45973.410768981485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45973.410768981485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45973.410768981485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45973.410768981485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45973.410768981485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45973.410768981485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45973.410768981485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45973.410768981485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45973.410768981485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45973.410768981485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45973.410768981485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45973.410768981485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45973.410768981485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45973.410768981485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45973.410768981485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45973.410768981485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45973.410768981485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45973.410768981485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45973.410768981485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45973.410768981485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45973.410768981485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45973.410768981485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45973.410768981485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45973.410768981485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45973.410768981485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45973.410768981485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45973.410768981485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45973.410768981485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45973.410768981485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45973.410768981485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45973.410768981485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45973.410768981485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45973.410768981485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45973.410768981485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45973.410768981485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45973.410768981485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45973.410768981485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45973.410768981485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45973.410768981485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45973.410768981485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45973.410768981485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45973.410768981485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45973.410768981485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45973.410768981485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45973.410768981485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45973.410768981485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45973.410768981485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45973.410768981485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45973.410768981485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45973.410768981485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45973.410768981485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45973.410768981485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45973.410768981485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45973.410768981485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45973.410768981485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45973.410768981485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45973.410768981485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45973.410768981485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45973.410768981485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45973.410768981485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45973.410768981485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45973.410768981485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45973.410768981485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45973.410768981485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45973.410768981485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45973.410768981485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45973.410768981485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45973.410768981485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45973.410768981485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45973.410768981485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45973.410768981485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45973.410768981485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45973.410768981485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45973.410768981485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45973.410768981485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45973.410768981485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45973.410768981485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45973.410768981485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45973.410768981485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45973.410768981485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45973.410768981485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45973.410768981485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45973.410768981485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45973.410768981485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45973.410768981485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45973.410768981485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45973.410768981485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45973.410768981485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45973.410768981485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45973.410768981485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45973.410768981485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45973.410768981485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45973.410768981485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45973.410768981485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45973.410768981485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45973.410768981485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45973.410768981485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45973.410768981485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45973.410768981485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45973.410768981485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45973.410768981485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45973.410768981485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45973.410768981485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45973.410768981485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45973.410768981485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45973.410768981485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45973.410768981485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45973.410768981485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45973.410768981485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45973.410768981485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45973.410768981485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45973.410768981485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45973.410768981485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45973.410768981485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45973.410768981485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45973.410768981485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45973.410768981485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45973.410768981485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45973.410768981485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45973.410768981485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45973.410768981485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45973.410768981485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45973.410768981485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45973.410768981485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45973.410768981485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45973.410768981485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45973.410768981485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45973.410768981485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45973.410768981485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45973.410768981485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45973.410768981485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45973.410768981485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45973.410768981485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45973.410768981485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45973.410768981485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45973.410768981485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45973.410768981485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45973.410768981485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45973.410768981485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45973.410768981485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45973.410768981485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45973.410768981485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45973.410768981485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45973.410768981485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45973.410768981485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45973.410768981485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45973.410768981485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45973.410768981485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45973.410768981485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45973.410768981485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45973.410768981485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45973.410768981485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45973.410768981485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45973.410768981485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45973.410768981485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45973.410768981485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45973.410768981485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45973.410768981485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45973.410768981485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45973.410768981485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45973.410768981485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45973.410768981485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45973.410768981485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45973.410768981485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45973.410768981485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45973.410768981485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45973.410768981485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45973.410768981485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45973.410768981485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45973.410768981485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45973.410768981485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45973.410768981485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45973.410768981485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45973.410768981485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45973.410768981485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45973.410768981485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45973.410768981485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45973.410768981485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45973.410768981485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45973.410768981485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45973.410768981485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45973.410768981485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45973.410768981485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45973.410768981485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45973.410768981485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45973.410768981485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45973.410768981485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45973.410768981485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45973.410768981485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45973.410768981485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45973.410768981485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45973.410768981485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45973.410768981485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45973.410768981485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45973.410768981485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45973.410768981485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45973.410768981485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45973.410768981485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45973.410768981485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45973.410768981485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45973.410768981485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45973.410768981485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45973.410768981485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45973.410768981485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45973.410768981485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45973.410768981485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45973.410768981485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45973.410768981485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45973.410768981485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45973.410768981485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45973.410768981485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45973.410768981485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45973.410768981485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45973.410768981485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45973.410768981485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45973.410768981485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45973.410768981485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45973.410768981485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45973.410768981485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45973.410768981485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45973.410768981485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45973.410768981485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45973.410768981485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45973.410768981485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45973.410768981485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45973.410768981485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45973.410768981485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45973.410768981485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45973.410768981485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45973.410768981485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45973.410768981485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45973.410768981485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45973.410768981485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45973.410768981485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45973.410768981485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45973.410768981485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45973.410768981485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45973.410768981485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45973.410768981485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45973.410768981485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45973.410768981485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45973.410768981485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45973.410768981485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45973.410768981485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45973.410768981485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45973.410768981485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45973.410768981485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45973.410768981485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45973.410768981485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45973.410768981485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45973.410768981485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45973.410768981485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45973.410768981485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45973.410768981485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45973.410768981485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45973.410768981485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45973.410768981485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45973.410768981485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45973.410768981485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45973.410768981485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45973.410768981485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45973.410768981485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45973.410768981485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45973.410768981485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45973.410768981485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45973.410768981485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45973.410768981485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45973.410768981485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45973.410768981485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45973.410768981485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45973.410768981485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45973.410768981485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45973.410768981485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45973.410768981485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45973.410768981485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45973.410768981485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45973.410768981485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45973.410768981485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45973.410768981485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45973.410768981485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45973.410768981485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45973.410768981485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45973.410768981485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45973.410768981485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45973.410768981485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45973.410768981485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45973.410768981485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45973.410768981485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45973.410768981485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45973.410768981485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45973.410768981485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45973.410768981485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45973.410768981485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45973.410768981485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45973.410768981485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45973.410768981485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45973.410768981485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45973.410768981485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45973.410768981485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45973.410768981485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45973.410768981485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45973.410768981485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45973.410768981485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45973.410768981485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45973.410768981485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45973.410768981485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45973.410768981485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45973.410768981485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45973.410768981485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45973.410768981485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45973.410768981485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45973.410768981485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45973.410768981485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45973.410768981485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45973.410768981485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45973.410768981485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45973.410768981485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45973.410768981485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45973.410768981485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45973.410768981485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45973.410768981485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45973.410768981485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45973.410768981485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45973.410768981485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45973.410768981485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45973.410768981485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45973.410768981485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45973.410768981485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45973.410768981485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45973.410768981485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45973.410768981485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45973.410768981485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45973.410768981485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45973.410768981485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45973.410768981485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45973.410768981485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45973.410768981485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45973.410768981485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45973.410768981485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45973.410768981485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45973.410768981485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45973.410768981485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45973.410768981485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45973.410768981485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45973.410768981485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45973.410768981485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45973.410768981485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45973.410768981485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45973.410768981485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45973.410768981485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45973.410768981485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45973.410768981485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45973.410768981485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45973.410768981485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45973.410768981485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45973.410768981485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45973.410768981485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45973.410768981485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45973.410768981485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45973.410768981485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45973.410768981485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45973.410768981485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45973.410768981485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45973.410768981485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45973.410768981485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45973.410768981485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45973.410768981485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45973.410768981485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45973.410768981485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45973.410768981485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45973.410768981485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45973.410768981485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45973.410768981485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45973.410768981485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45973.410768981485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45973.410768981485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45973.410768981485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45973.410768981485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45973.410768981485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45973.410768981485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45973.410768981485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45973.410768981485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45973.410768981485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45973.410768981485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45973.410768981485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45973.410768981485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45973.410768981485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45973.410768981485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45973.410768981485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45973.410768981485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45973.410768981485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45973.410768981485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45973.410768981485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45973.410768981485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45973.410768981485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45973.410768981485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45973.410768981485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45973.410768981485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45973.410768981485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45973.410768981485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45973.410768981485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45973.410768981485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45973.410768981485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45973.410768981485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45973.410768981485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45973.410768981485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45973.410768981485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45973.410768981485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45973.410768981485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45973.410768981485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45973.410768981485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45973.410768981485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45973.410768981485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45973.410768981485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45973.410768981485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45973.410768981485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45973.410768981485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45973.410768981485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45973.410768981485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45973.410768981485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45973.410768981485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45973.410768981485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45973.410768981485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45973.410768981485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45973.410768981485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45973.410768981485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45973.410768981485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45973.410768981485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45973.410768981485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45973.410768981485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45973.410768981485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45973.410768981485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45973.410768981485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45973.410768981485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45973.410768981485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45973.410768981485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45973.410768981485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45973.410768981485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45973.410768981485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45973.410768981485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45973.410768981485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45973.410768981485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45973.410768981485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45973.410768981485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45973.410768981485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45973.410768981485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45973.410768981485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45973.410768981485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45973.410768981485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45973.410768981485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45973.410768981485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45973.410768981485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45973.410768981485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45973.410768981485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45973.410768981485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45973.410768981485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45973.410768981485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45973.410768981485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45973.410768981485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45973.410768981485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45973.410768981485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45973.410768981485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45973.410768981485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45973.410768981485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45973.410768981485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45973.410768981485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45973.410768981485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45973.410768981485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45973.410768981485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45973.410768981485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45973.410768981485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45973.410768981485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45973.410768981485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45973.410768981485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45973.410768981485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45973.410768981485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45973.410768981485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45973.410768981485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45973.410768981485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45973.410768981485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45973.410768981485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45973.410768981485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45973.410768981485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45973.410768981485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45973.410768981485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45973.410768981485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45973.410768981485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45973.410768981485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45973.410768981485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45973.410768981485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45973.410768981485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45973.410768981485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45973.410768981485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45973.410768981485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45973.410768981485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45973.410768981485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45973.410768981485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45973.410768981485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45973.410768981485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45973.410768981485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45973.410768981485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45973.410768981485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45973.410768981485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45973.410768981485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45973.410768981485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45973.410768981485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45973.410768981485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45973.410768981485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45973.410768981485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45973.410768981485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45973.410768981485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45973.410768981485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45973.410768981485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45973.410768981485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45973.410768981485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45973.410768981485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45973.410768981485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45973.410768981485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45973.410768981485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45973.410768981485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45973.410768981485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45973.410768981485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45973.410768981485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45973.410768981485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45973.410768981485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45973.410768981485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45973.410768981485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45973.410768981485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45973.410768981485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45973.410768981485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45973.410768981485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45973.410768981485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45973.410768981485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45973.410768981485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45973.410768981485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45973.410768981485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45973.410768981485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45973.410768981485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45973.410768981485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45973.410768981485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45973.410768981485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45973.410768981485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45973.410768981485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45973.410768981485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45973.410768981485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45973.410768981485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45973.410768981485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45973.410768981485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45973.410768981485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45973.410768981485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45973.410768981485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45973.410768981485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45973.410768981485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45973.410768981485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45973.410768981485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45973.410768981485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45973.410768981485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45973.410768981485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45973.410768981485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45973.410768981485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45973.410768981485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45973.410768981485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45973.410768981485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45973.410768981485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45973.410768981485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45973.410768981485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45973.410768981485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45973.410768981485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45973.410768981485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45973.410768981485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45973.410768981485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45973.410768981485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45973.410768981485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45973.410768981485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45973.410768981485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45973.410768981485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45973.410768981485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45973.410768981485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45973.410768981485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45973.410768981485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45973.410768981485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45973.410768981485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45973.410768981485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45973.410768981485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45973.410768981485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45973.410768981485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45973.410768981485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45973.410768981485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45973.410768981485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45973.410768981485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45973.410768981485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45973.410768981485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45973.410768981485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45973.410768981485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45973.410768981485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45973.410768981485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45973.410768981485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45973.410768981485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45973.410768981485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45973.410768981485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45973.410768981485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45973.410768981485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45973.410768981485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45973.410768981485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45973.410768981485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45973.410768981485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45973.410768981485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45973.410768981485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45973.410768981485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45973.410768981485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45973.410768981485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45973.410768981485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45973.410768981485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45973.410768981485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45973.410768981485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45973.410768981485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45973.410768981485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45973.410768981485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45973.410768981485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45973.410768981485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45973.410768981485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45973.410768981485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45973.410768981485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45973.410768981485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45973.410768981485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45973.410768981485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45973.410768981485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45973.410768981485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45973.410768981485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45973.410768981485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45973.410768981485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45973.410768981485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45973.410768981485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45973.410768981485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45973.410768981485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45973.410768981485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45973.410768981485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45973.410768981485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45973.410768981485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45973.410768981485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45973.410768981485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45973.410768981485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45973.410768981485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45973.410768981485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45973.410768981485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45973.410768981485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45973.410768981485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45973.410768981485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45973.410768981485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45973.410768981485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45973.410768981485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45973.410768981485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45973.410768981485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45973.410768981485</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269.93005138888839</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37273</v>
      </c>
      <c r="E3" s="95" t="s">
        <v>39021</v>
      </c>
      <c r="F3" s="96">
        <v>45973.331944444442</v>
      </c>
      <c r="G3" s="97">
        <f ca="1">IFERROR(NOW()-F3,"")</f>
        <v>7.8824537042237353E-2</v>
      </c>
      <c r="H3" s="96">
        <v>45973.326539351852</v>
      </c>
      <c r="I3" s="135" t="str">
        <f>IFERROR(VLOOKUP(D3,DB!A:F,6,0),"")</f>
        <v>Generator-SG</v>
      </c>
      <c r="J3" s="135" t="str">
        <f>IFERROR(VLOOKUP(D3,DB!A:G,7,0),"")</f>
        <v>No BB Shifted</v>
      </c>
      <c r="K3" s="98" t="s">
        <v>39111</v>
      </c>
      <c r="L3" s="92" t="str">
        <f>IFERROR(VLOOKUP(D3,DB!A:I,9,0),"")</f>
        <v>Latis</v>
      </c>
    </row>
    <row r="4" spans="1:16" ht="15" customHeight="1">
      <c r="A4" s="135" t="s">
        <v>39112</v>
      </c>
      <c r="B4" s="135" t="str">
        <f>IFERROR(VLOOKUP(D4,DB!A:K,11,0),"")</f>
        <v>R4</v>
      </c>
      <c r="C4" s="94">
        <v>1</v>
      </c>
      <c r="D4" s="92" t="s">
        <v>35139</v>
      </c>
      <c r="E4" s="95" t="s">
        <v>39021</v>
      </c>
      <c r="F4" s="96">
        <v>45973.359027777777</v>
      </c>
      <c r="G4" s="97">
        <f ca="1">IFERROR(NOW()-F4,"")</f>
        <v>5.1741203707933892E-2</v>
      </c>
      <c r="H4" s="96">
        <v>45973.353715277779</v>
      </c>
      <c r="I4" s="135" t="str">
        <f>IFERROR(VLOOKUP(D4,DB!A:F,6,0),"")</f>
        <v>SCECO</v>
      </c>
      <c r="J4" s="135" t="str">
        <f>IFERROR(VLOOKUP(D4,DB!A:G,7,0),"")</f>
        <v>Dead</v>
      </c>
      <c r="K4" s="98" t="s">
        <v>39113</v>
      </c>
      <c r="L4" s="92" t="str">
        <f>IFERROR(VLOOKUP(D4,DB!A:I,9,0),"")</f>
        <v>Latis</v>
      </c>
    </row>
    <row r="5" spans="1:16" ht="15" customHeight="1">
      <c r="A5" s="135" t="s">
        <v>39114</v>
      </c>
      <c r="B5" s="135" t="str">
        <f>IFERROR(VLOOKUP(D5,DB!A:K,11,0),"")</f>
        <v>R4</v>
      </c>
      <c r="C5" s="94">
        <v>1</v>
      </c>
      <c r="D5" s="92" t="s">
        <v>28842</v>
      </c>
      <c r="E5" s="95" t="s">
        <v>39021</v>
      </c>
      <c r="F5" s="96">
        <v>45973.376261574071</v>
      </c>
      <c r="G5" s="97">
        <f ca="1">IFERROR(NOW()-F5,"")</f>
        <v>3.4507407413912006E-2</v>
      </c>
      <c r="H5" s="96">
        <v>45973.37023148148</v>
      </c>
      <c r="I5" s="135" t="str">
        <f>IFERROR(VLOOKUP(D5,DB!A:F,6,0),"")</f>
        <v>SCECO</v>
      </c>
      <c r="J5" s="135" t="str">
        <f>IFERROR(VLOOKUP(D5,DB!A:G,7,0),"")</f>
        <v>Good</v>
      </c>
      <c r="K5" s="98" t="s">
        <v>39115</v>
      </c>
      <c r="L5" s="92" t="str">
        <f>IFERROR(VLOOKUP(D5,DB!A:I,9,0),"")</f>
        <v>Latis</v>
      </c>
    </row>
    <row r="6" spans="1:16" ht="15" customHeight="1">
      <c r="A6" s="135"/>
      <c r="B6" s="135" t="str">
        <f>IFERROR(VLOOKUP(D6,DB!A:K,11,0),"")</f>
        <v/>
      </c>
      <c r="C6" s="94"/>
      <c r="D6" s="92"/>
      <c r="E6" s="95"/>
      <c r="F6" s="96"/>
      <c r="G6" s="97">
        <f ca="1">IFERROR(NOW()-F6,"")</f>
        <v>45973.410768981485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45973.410768981485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45973.410768981485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45973.410768981485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45973.410768981485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45973.410768981485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45973.410768981485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45973.410768981485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45973.410768981485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45973.410768981485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45973.410768981485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45973.410768981485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45973.410768981485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45973.410768981485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45973.410768981485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45973.410768981485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45973.410768981485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45973.410768981485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45973.410768981485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45973.410768981485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45973.410768981485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45973.410768981485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45973.410768981485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45973.410768981485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45973.410768981485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45973.410768981485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45973.410768981485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45973.410768981485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45973.410768981485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45973.410768981485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45973.410768981485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45973.410768981485</v>
      </c>
      <c r="H37" s="96"/>
      <c r="I37" s="135" t="str">
        <f>IFERROR(VLOOKUP(D37,DB!A:F,6,0),"")</f>
        <v/>
      </c>
      <c r="J37" s="135" t="str">
        <f>IFERROR(VLOOKUP(D37,DB!A:G,7,0),"")</f>
        <v/>
      </c>
      <c r="K37" s="98"/>
      <c r="L37" s="92" t="str">
        <f>IFERROR(VLOOKUP(D37,DB!A:I,9,0),"")</f>
        <v/>
      </c>
    </row>
    <row r="38" spans="1:12" ht="15" customHeight="1">
      <c r="A38" s="149"/>
      <c r="B38" s="149" t="str">
        <f>IFERROR(VLOOKUP(D38,DB!A:K,11,0),"")</f>
        <v/>
      </c>
      <c r="C38" s="150"/>
      <c r="D38" s="151"/>
      <c r="E38" s="152"/>
      <c r="F38" s="153"/>
      <c r="G38" s="97">
        <f ca="1">IFERROR(NOW()-F38,"")</f>
        <v>45973.410768981485</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45973.410768981485</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45973.410768981485</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45973.410768981485</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45973.410768981485</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45973.410768981485</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45973.410768981485</v>
      </c>
      <c r="H44" s="153"/>
      <c r="I44" s="149" t="str">
        <f>IFERROR(VLOOKUP(D44,DB!A:F,6,0),"")</f>
        <v/>
      </c>
      <c r="J44" s="149" t="str">
        <f>IFERROR(VLOOKUP(D44,DB!A:G,7,0),"")</f>
        <v/>
      </c>
      <c r="K44" s="154"/>
      <c r="L44" s="151" t="str">
        <f>IFERROR(VLOOKUP(D44,DB!A:I,9,0),"")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6"/>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81.578708796296269</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47.221891666667943</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G25" ca="1" si="1">IFERROR(NOW()-F4,"")</f>
        <v>24.749657870372175</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5"/>
      <c r="G6" s="126">
        <f t="shared" ca="1" si="1"/>
        <v>45973.410768981485</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45973.410768981485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45973.410768981485</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45973.410768981485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45973.410768981485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45973.410768981485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45973.410768981485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45973.410768981485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45973.410768981485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45973.410768981485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45973.410768981485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45973.410768981485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45973.410768981485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45973.410768981485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45973.410768981485</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45973.410768981485</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45973.410768981485</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45973.410768981485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45973.410768981485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45973.410768981485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ref="G26:G89" ca="1" si="2">IFERROR(NOW()-F26,"")</f>
        <v>45973.410768981485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45973.410768981485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45973.410768981485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45973.410768981485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45973.410768981485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45973.410768981485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45973.410768981485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45973.410768981485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45973.410768981485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45973.410768981485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45973.410768981485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45973.410768981485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45973.410768981485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45973.410768981485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45973.410768981485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45973.410768981485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45973.410768981485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45973.410768981485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45973.410768981485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45973.410768981485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45973.410768981485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45973.410768981485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45973.410768981485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45973.410768981485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45973.410768981485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45973.410768981485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45973.410768981485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45973.410768981485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45973.410768981485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45973.410768981485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45973.410768981485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45973.410768981485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45973.410768981485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45973.410768981485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45973.410768981485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45973.410768981485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45973.410768981485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45973.410768981485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45973.410768981485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45973.410768981485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45973.410768981485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45973.410768981485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45973.410768981485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45973.410768981485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45973.410768981485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45973.410768981485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45973.410768981485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45973.410768981485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45973.410768981485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45973.410768981485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45973.410768981485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45973.410768981485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45973.410768981485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45973.410768981485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45973.410768981485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45973.410768981485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45973.410768981485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45973.410768981485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45973.410768981485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45973.410768981485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45973.410768981485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45973.410768981485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45973.410768981485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45973.410768981485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3">IFERROR(NOW()-F90,"")</f>
        <v>45973.410768981485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45973.410768981485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45973.410768981485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45973.410768981485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45973.410768981485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45973.410768981485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45973.410768981485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45973.410768981485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45973.410768981485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45973.410768981485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45973.410768981485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45973.410768981485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45973.410768981485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45973.410768981485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45973.410768981485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45973.410768981485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45973.410768981485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45973.410768981485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45973.410768981485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45973.410768981485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45973.410768981485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45973.410768981485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45973.410768981485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45973.410768981485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45973.410768981485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45973.410768981485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45973.410768981485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45973.410768981485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45973.410768981485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45973.410768981485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45973.410768981485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45973.410768981485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45973.410768981485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45973.410768981485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45973.410768981485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45973.410768981485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45973.410768981485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45973.410768981485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45973.410768981485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45973.410768981485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45973.410768981485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45973.410768981485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45973.410768981485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45973.410768981485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45973.410768981485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45973.410768981485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45973.410768981485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45973.410768981485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45973.410768981485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45973.410768981485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45973.410768981485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45973.410768981485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45973.410768981485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45973.410768981485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45973.410768981485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45973.410768981485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45973.410768981485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45973.410768981485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45973.410768981485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45973.410768981485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45973.410768981485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45973.410768981485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45973.410768981485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45973.410768981485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4">IFERROR(NOW()-F154,"")</f>
        <v>45973.410768981485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45973.410768981485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45973.410768981485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45973.410768981485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45973.410768981485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45973.410768981485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45973.410768981485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45973.410768981485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45973.410768981485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45973.410768981485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45973.410768981485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45973.410768981485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45973.410768981485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45973.410768981485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45973.410768981485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45973.410768981485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45973.410768981485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45973.410768981485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45973.410768981485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45973.410768981485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45973.410768981485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45973.410768981485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45973.410768981485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45973.410768981485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45973.410768981485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45973.410768981485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45973.410768981485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45973.410768981485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45973.410768981485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45973.410768981485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45973.410768981485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45973.410768981485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45973.410768981485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45973.410768981485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45973.410768981485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45973.410768981485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45973.410768981485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45973.410768981485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45973.410768981485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45973.410768981485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45973.410768981485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45973.410768981485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45973.410768981485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45973.410768981485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45973.410768981485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45973.410768981485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45973.410768981485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45973.410768981485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45973.410768981485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45973.410768981485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45973.410768981485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45973.410768981485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45973.410768981485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45973.410768981485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45973.410768981485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45973.410768981485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45973.410768981485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45973.410768981485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45973.410768981485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45973.410768981485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45973.410768981485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45973.410768981485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45973.410768981485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45973.410768981485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ref="G218:G281" ca="1" si="5">IFERROR(NOW()-F218,"")</f>
        <v>45973.410768981485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45973.410768981485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45973.410768981485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45973.410768981485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45973.410768981485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45973.410768981485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45973.410768981485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45973.410768981485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45973.410768981485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45973.410768981485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45973.410768981485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45973.410768981485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45973.410768981485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45973.410768981485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45973.410768981485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45973.410768981485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45973.410768981485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45973.410768981485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45973.410768981485</v>
      </c>
      <c r="H236" s="124"/>
      <c r="I236" s="124" t="str">
        <f>IFERROR(VLOOKUP(D236,DB!A:F,6,0),"")</f>
        <v/>
      </c>
      <c r="J236" s="124" t="str">
        <f>IFERROR(VLOOKUP(D236,DB!A:G,7,0),"")</f>
        <v/>
      </c>
      <c r="K236" s="124"/>
      <c r="L236" s="124" t="str">
        <f>IFERROR(VLOOKUP(D236,DB!A:I,9,0),"")</f>
        <v/>
      </c>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5" sqref="K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39124</v>
      </c>
      <c r="B2" s="141" t="str">
        <f>IFERROR(VLOOKUP(D2,DB!A:K,11,0),"")</f>
        <v>R6</v>
      </c>
      <c r="C2" s="142">
        <v>1</v>
      </c>
      <c r="D2" s="141" t="s">
        <v>30913</v>
      </c>
      <c r="E2" s="124" t="s">
        <v>39021</v>
      </c>
      <c r="F2" s="157">
        <v>45973.331250000003</v>
      </c>
      <c r="G2" s="105">
        <f t="shared" ref="G2:G62" ca="1" si="0">IFERROR(NOW()-F2,"-")</f>
        <v>7.9518981481669471E-2</v>
      </c>
      <c r="H2" s="143">
        <v>45973.190428240741</v>
      </c>
      <c r="I2" s="141" t="str">
        <f>IFERROR(VLOOKUP(D2,DB!A:F,6,0),"")</f>
        <v>SCECO</v>
      </c>
      <c r="J2" s="141" t="str">
        <f>IFERROR(VLOOKUP(D2,DB!A:G,7,0),"")</f>
        <v>Good</v>
      </c>
      <c r="K2" s="144" t="s">
        <v>39125</v>
      </c>
      <c r="L2" s="145" t="str">
        <f>IFERROR(VLOOKUP(D2,DB!A:I,9,0),"")</f>
        <v>Latis</v>
      </c>
    </row>
    <row r="3" spans="1:16382" ht="31.5" customHeight="1">
      <c r="A3" s="140" t="s">
        <v>39126</v>
      </c>
      <c r="B3" s="141" t="str">
        <f>IFERROR(VLOOKUP(D3,DB!A:K,11,0),"")</f>
        <v>R6</v>
      </c>
      <c r="C3" s="142">
        <v>1</v>
      </c>
      <c r="D3" s="141" t="s">
        <v>35088</v>
      </c>
      <c r="E3" s="124" t="s">
        <v>39021</v>
      </c>
      <c r="F3" s="157">
        <v>45973.402418981481</v>
      </c>
      <c r="G3" s="105">
        <f t="shared" ca="1" si="0"/>
        <v>8.3500000037020072E-3</v>
      </c>
      <c r="H3" s="143">
        <v>45973.39471064815</v>
      </c>
      <c r="I3" s="141" t="str">
        <f>IFERROR(VLOOKUP(D3,DB!A:F,6,0),"")</f>
        <v>SCECO</v>
      </c>
      <c r="J3" s="141" t="str">
        <f>IFERROR(VLOOKUP(D3,DB!A:G,7,0),"")</f>
        <v>Vandalized</v>
      </c>
      <c r="K3" s="144" t="s">
        <v>39127</v>
      </c>
      <c r="L3" s="145" t="str">
        <f>IFERROR(VLOOKUP(D3,DB!A:I,9,0),"")</f>
        <v>Latis</v>
      </c>
    </row>
    <row r="4" spans="1:16382" ht="31.5" customHeight="1">
      <c r="A4" s="140"/>
      <c r="B4" s="141" t="str">
        <f>IFERROR(VLOOKUP(D4,DB!A:K,11,0),"")</f>
        <v/>
      </c>
      <c r="C4" s="142"/>
      <c r="D4" s="164"/>
      <c r="E4" s="124"/>
      <c r="F4" s="143"/>
      <c r="G4" s="105">
        <f t="shared" ca="1" si="0"/>
        <v>45973.410768981485</v>
      </c>
      <c r="H4" s="143"/>
      <c r="I4" s="141" t="str">
        <f>IFERROR(VLOOKUP(D4,DB!A:F,6,0),"")</f>
        <v/>
      </c>
      <c r="J4" s="141" t="str">
        <f>IFERROR(VLOOKUP(D4,DB!A:G,7,0),"")</f>
        <v/>
      </c>
      <c r="K4" s="144" t="s">
        <v>39128</v>
      </c>
      <c r="L4" s="145" t="str">
        <f>IFERROR(VLOOKUP(D4,DB!A:I,9,0),"")</f>
        <v/>
      </c>
    </row>
    <row r="5" spans="1:16382" ht="31.5" customHeight="1">
      <c r="A5" s="140"/>
      <c r="B5" s="141" t="str">
        <f>IFERROR(VLOOKUP(D5,DB!A:K,11,0),"")</f>
        <v/>
      </c>
      <c r="C5" s="142"/>
      <c r="D5" s="61"/>
      <c r="E5" s="124"/>
      <c r="F5" s="143"/>
      <c r="G5" s="105">
        <f t="shared" ca="1" si="0"/>
        <v>45973.410768981485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45973.410768981485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45973.410768981485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45973.410768981485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45973.410768981485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45973.410768981485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45973.410768981485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45973.410768981485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45973.410768981485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45973.410768981485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45973.410768981485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45973.410768981485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45973.410768981485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45973.410768981485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45973.410768981485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45973.410768981485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45973.410768981485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45973.410768981485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45973.410768981485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45973.410768981485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45973.410768981485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45973.410768981485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45973.410768981485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45973.410768981485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45973.410768981485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45973.410768981485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45973.410768981485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45973.410768981485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45973.410768981485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45973.410768981485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45973.410768981485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45973.410768981485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45973.410768981485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45973.410768981485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45973.410768981485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45973.410768981485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45973.410768981485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45973.410768981485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45973.410768981485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45973.410768981485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45973.410768981485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45973.410768981485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45973.410768981485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45973.410768981485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45973.410768981485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45973.410768981485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45973.410768981485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45973.410768981485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45973.410768981485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45973.410768981485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45973.410768981485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45973.410768981485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45973.410768981485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45973.410768981485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45973.410768981485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45973.410768981485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45973.410768981485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45973.410768981485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45973.410768981485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45973.410768981485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45973.410768981485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45973.410768981485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45973.410768981485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45973.410768981485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45973.410768981485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45973.410768981485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45973.410768981485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45973.410768981485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45973.410768981485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45973.410768981485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45973.410768981485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45973.410768981485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45973.410768981485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45973.410768981485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45973.410768981485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45973.410768981485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45973.410768981485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45973.410768981485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45973.410768981485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45973.410768981485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45973.410768981485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45973.410768981485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45973.410768981485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45973.410768981485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45973.410768981485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45973.410768981485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45973.410768981485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45973.410768981485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45973.410768981485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45973.410768981485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45973.410768981485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45973.410768981485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45973.410768981485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45973.410768981485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45973.410768981485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45973.410768981485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45973.410768981485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45973.410768981485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45973.410768981485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45973.410768981485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45973.410768981485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45973.410768981485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45973.410768981485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45973.410768981485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45973.410768981485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45973.410768981485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45973.410768981485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45973.410768981485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45973.410768981485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45973.410768981485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45973.410768981485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45973.410768981485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45973.410768981485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45973.410768981485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45973.410768981485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45973.410768981485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45973.410768981485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45973.410768981485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45973.410768981485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45973.410768981485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45973.410768981485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45973.410768981485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45973.410768981485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45973.410768981485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45973.410768981485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45973.410768981485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45973.410768981485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45973.410768981485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45973.410768981485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45973.410768981485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45973.410768981485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45973.410768981485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45973.410768981485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45973.410768981485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45973.410768981485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45973.410768981485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45973.410768981485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45973.410768981485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45973.410768981485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45973.410768981485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45973.410768981485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45973.410768981485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45973.410768981485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45973.410768981485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45973.410768981485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45973.410768981485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45973.410768981485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45973.410768981485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45973.410768981485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45973.410768981485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45973.410768981485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45973.410768981485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45973.410768981485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45973.410768981485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45973.410768981485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45973.410768981485</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2025-11-12T06:51:34Z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