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555" documentId="120_S{2AC9BD13-BADA-5192-A53E-5A8FF88502F6}" xr6:coauthVersionLast="47" xr6:coauthVersionMax="47" xr10:uidLastSave="{CD6B5AFE-6ABB-4B0D-B31C-F0BDED7F72E7}"/>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9" l="1"/>
  <c r="G3" i="9"/>
  <c r="I3" i="9"/>
  <c r="J3" i="9"/>
  <c r="L3" i="9"/>
  <c r="B5" i="5"/>
  <c r="G5" i="5"/>
  <c r="I5" i="5"/>
  <c r="J5" i="5"/>
  <c r="L5"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3" i="4"/>
  <c r="G3" i="4"/>
  <c r="I3" i="4"/>
  <c r="J3" i="4"/>
  <c r="L3" i="4"/>
  <c r="B4" i="4"/>
  <c r="G4" i="4"/>
  <c r="I4" i="4"/>
  <c r="J4" i="4"/>
  <c r="L4" i="4"/>
  <c r="B5" i="4"/>
  <c r="G5" i="4"/>
  <c r="I5" i="4"/>
  <c r="J5" i="4"/>
  <c r="L5" i="4"/>
  <c r="B6" i="4"/>
  <c r="G6" i="4"/>
  <c r="I6" i="4"/>
  <c r="J6" i="4"/>
  <c r="L6" i="4"/>
  <c r="B7" i="4"/>
  <c r="G7" i="4"/>
  <c r="I7" i="4"/>
  <c r="J7" i="4"/>
  <c r="L7" i="4"/>
  <c r="B8" i="4"/>
  <c r="G8" i="4"/>
  <c r="I8" i="4"/>
  <c r="J8" i="4"/>
  <c r="L8" i="4"/>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G2" i="5"/>
  <c r="I3" i="5"/>
  <c r="B6" i="5"/>
  <c r="I6" i="5"/>
  <c r="J6" i="5"/>
  <c r="L6" i="5"/>
  <c r="B7" i="5"/>
  <c r="I7" i="5"/>
  <c r="J7" i="5"/>
  <c r="L7" i="5"/>
  <c r="B8" i="5"/>
  <c r="I8" i="5"/>
  <c r="J8" i="5"/>
  <c r="L8" i="5"/>
  <c r="B9" i="5"/>
  <c r="I9" i="5"/>
  <c r="J9" i="5"/>
  <c r="L9" i="5"/>
  <c r="B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<sst xmlns="http://schemas.openxmlformats.org/spreadsheetml/2006/main" count="180277" uniqueCount="39123">
  <si>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</si>
  <si>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</si>
  <si>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</si>
  <si>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</si>
  <si>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</si>
  <si>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</si>
  <si>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</si>
  <si>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</si>
  <si>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</si>
  <si>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</si>
  <si>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</si>
  <si>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</si>
  <si>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</si>
  <si>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</si>
  <si>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</si>
  <si>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</si>
  <si>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</si>
  <si>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</si>
  <si>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</si>
  <si>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</si>
  <si>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</si>
  <si>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</si>
  <si>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</si>
  <si>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</si>
  <si>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</si>
  <si>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</si>
  <si>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</si>
  <si>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</si>
  <si>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</si>
  <si>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</si>
  <si>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</si>
  <si>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</si>
  <si>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</si>
  <si>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</si>
  <si>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</si>
  <si>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</si>
  <si>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</si>
  <si>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</si>
  <si>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</si>
  <si>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</si>
  <si>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</si>
  <si>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</si>
  <si>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</si>
  <si>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</si>
  <si>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</si>
  <si>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</si>
  <si>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</si>
  <si>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</si>
  <si>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</si>
  <si>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</si>
  <si>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</si>
  <si>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</si>
  <si>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</si>
  <si>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</si>
  <si>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</si>
  <si>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</si>
  <si>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</si>
  <si>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</si>
  <si>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</si>
  <si>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</si>
  <si>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</si>
  <si>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</si>
  <si>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</si>
  <si>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</si>
  <si>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</si>
  <si>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</si>
  <si>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</si>
  <si>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</si>
  <si>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</si>
  <si>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</si>
  <si>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</si>
  <si>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</si>
  <si>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</si>
  <si>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</si>
  <si>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</si>
  <si>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</si>
  <si>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</si>
  <si>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</si>
  <si>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</si>
  <si>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</si>
  <si>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</si>
  <si>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</si>
  <si>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</si>
  <si>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</si>
  <si>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</si>
  <si>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</si>
  <si>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</si>
  <si>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</si>
  <si>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</si>
  <si>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</si>
  <si>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</si>
  <si>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</si>
  <si>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</si>
  <si>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</si>
  <si>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</si>
  <si>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</si>
  <si>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</si>
  <si>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</si>
  <si>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</si>
  <si>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</si>
  <si>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</si>
  <si>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</si>
  <si>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</si>
  <si>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</si>
  <si>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</si>
  <si>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</si>
  <si>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</si>
  <si>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</si>
  <si>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</si>
  <si>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</si>
  <si>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</si>
  <si>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</si>
  <si>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</si>
  <si>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</si>
  <si>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</si>
  <si>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</si>
  <si>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</si>
  <si>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</si>
  <si>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</si>
  <si>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</si>
  <si>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</si>
  <si>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</si>
  <si>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</si>
  <si>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</si>
  <si>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</si>
  <si>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</si>
  <si>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</si>
  <si>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</si>
  <si>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</si>
  <si>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</si>
  <si>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</si>
  <si>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</si>
  <si>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</si>
  <si>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</si>
  <si>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</si>
  <si>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</si>
  <si>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</si>
  <si>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</si>
  <si>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</si>
  <si>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</si>
  <si>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</si>
  <si>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</si>
  <si>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</si>
  <si>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</si>
  <si>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</si>
  <si>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</si>
  <si>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</si>
  <si>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</si>
  <si>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</si>
  <si>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</si>
  <si>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</si>
  <si>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</si>
  <si>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</si>
  <si>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</si>
  <si>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</si>
  <si>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</si>
  <si>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</si>
  <si>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</si>
  <si>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</si>
  <si>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</si>
  <si>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</si>
  <si>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</si>
  <si>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</si>
  <si>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</si>
  <si>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</si>
  <si>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</si>
  <si>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</si>
  <si>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</si>
  <si>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</si>
  <si>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</si>
  <si>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</si>
  <si>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</si>
  <si>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</si>
  <si>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</si>
  <si>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</si>
  <si>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</si>
  <si>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</si>
  <si>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</si>
  <si>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</si>
  <si>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</si>
  <si>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</si>
  <si>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</si>
  <si>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</si>
  <si>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</si>
  <si>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</si>
  <si>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</si>
  <si>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</si>
  <si>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</si>
  <si>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</si>
  <si>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</si>
  <si>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</si>
  <si>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</si>
  <si>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</si>
  <si>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</si>
  <si>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</si>
  <si>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</si>
  <si>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</si>
  <si>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</si>
  <si>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</si>
  <si>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</si>
  <si>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</si>
  <si>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</si>
  <si>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</si>
  <si>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</si>
  <si>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</si>
  <si>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</si>
  <si>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</si>
  <si>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</si>
  <si>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</si>
  <si>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</si>
  <si>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</si>
  <si>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</si>
  <si>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</si>
  <si>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</si>
  <si>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</si>
  <si>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</si>
  <si>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</si>
  <si>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</si>
  <si>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</si>
  <si>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</si>
  <si>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</si>
  <si>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</si>
  <si>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</si>
  <si>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</si>
  <si>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</si>
  <si>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</si>
  <si>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</si>
  <si>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</si>
  <si>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</si>
  <si>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</si>
  <si>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</si>
  <si>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</si>
  <si>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</si>
  <si>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</si>
  <si>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</si>
  <si>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</si>
  <si>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</si>
  <si>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</si>
  <si>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</si>
  <si>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</si>
  <si>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</si>
  <si>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</si>
  <si>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</si>
  <si>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</si>
  <si>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</si>
  <si>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</si>
  <si>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</si>
  <si>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</si>
  <si>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</si>
  <si>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</si>
  <si>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</si>
  <si>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</si>
  <si>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</si>
  <si>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</si>
  <si>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</si>
  <si>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</si>
  <si>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</si>
  <si>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</si>
  <si>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</si>
  <si>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</si>
  <si>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</si>
  <si>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</si>
  <si>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</si>
  <si>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</si>
  <si>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</si>
  <si>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</si>
  <si>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</si>
  <si>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</si>
  <si>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</si>
  <si>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</si>
  <si>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</si>
  <si>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</si>
  <si>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</si>
  <si>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</si>
  <si>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</si>
  <si>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</si>
  <si>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</si>
  <si>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</si>
  <si>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</si>
  <si>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</si>
  <si>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</si>
  <si>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</si>
  <si>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</si>
  <si>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</si>
  <si>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</si>
  <si>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</si>
  <si>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</si>
  <si>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</si>
  <si>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</si>
  <si>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</si>
  <si>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</si>
  <si>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</si>
  <si>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</si>
  <si>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</si>
  <si>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</si>
  <si>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</si>
  <si>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</si>
  <si>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</si>
  <si>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</si>
  <si>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</si>
  <si>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</si>
  <si>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</si>
  <si>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</si>
  <si>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</si>
  <si>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</si>
  <si>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</si>
  <si>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</si>
  <si>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</si>
  <si>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</si>
  <si>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</si>
  <si>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</si>
  <si>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</si>
  <si>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</si>
  <si>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</si>
  <si>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</si>
  <si>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</si>
  <si>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</si>
  <si>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</si>
  <si>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</si>
  <si>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</si>
  <si>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</si>
  <si>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</si>
  <si>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</si>
  <si>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</si>
  <si>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</si>
  <si>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</si>
  <si>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</si>
  <si>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</si>
  <si>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</si>
  <si>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</si>
  <si>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</si>
  <si>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</si>
  <si>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</si>
  <si>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</si>
  <si>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</si>
  <si>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</si>
  <si>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</si>
  <si>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</si>
  <si>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</si>
  <si>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</si>
  <si>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</si>
  <si>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</si>
  <si>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</si>
  <si>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</si>
  <si>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</si>
  <si>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</si>
  <si>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</si>
  <si>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</si>
  <si>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</si>
  <si>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</si>
  <si>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</si>
  <si>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</si>
  <si>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</si>
  <si>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</si>
  <si>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</si>
  <si>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</si>
  <si>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</si>
  <si>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</si>
  <si>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</si>
  <si>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</si>
  <si>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</si>
  <si>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</si>
  <si>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</si>
  <si>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</si>
  <si>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</si>
  <si>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</si>
  <si>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</si>
  <si>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</si>
  <si>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</si>
  <si>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</si>
  <si>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</si>
  <si>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</si>
  <si>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</si>
  <si>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</si>
  <si>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</si>
  <si>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</si>
  <si>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</si>
  <si>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</si>
  <si>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</si>
  <si>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</si>
  <si>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</si>
  <si>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</si>
  <si>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</si>
  <si>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</si>
  <si>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</si>
  <si>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</si>
  <si>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</si>
  <si>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</si>
  <si>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</si>
  <si>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</si>
  <si>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</si>
  <si>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</si>
  <si>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</si>
  <si>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</si>
  <si>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</si>
  <si>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</si>
  <si>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</si>
  <si>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</si>
  <si>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</si>
  <si>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</si>
  <si>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</si>
  <si>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</si>
  <si>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</si>
  <si>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</si>
  <si>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</si>
  <si>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</si>
  <si>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</si>
  <si>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</si>
  <si>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</si>
  <si>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</si>
  <si>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</si>
  <si>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</si>
  <si>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</si>
  <si>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</si>
  <si>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</si>
  <si>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</si>
  <si>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</si>
  <si>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</si>
  <si>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</si>
  <si>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</si>
  <si>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</si>
  <si>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</si>
  <si>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</si>
  <si>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</si>
  <si>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</si>
  <si>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</si>
  <si>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</si>
  <si>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</si>
  <si>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</si>
  <si>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</si>
  <si>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</si>
  <si>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</si>
  <si>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</si>
  <si>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</si>
  <si>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</si>
  <si>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</si>
  <si>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</si>
  <si>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</si>
  <si>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</si>
  <si>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</si>
  <si>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</si>
  <si>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</si>
  <si>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</si>
  <si>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</si>
  <si>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</si>
  <si>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</si>
  <si>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</si>
  <si>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</si>
  <si>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</si>
  <si>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</si>
  <si>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</si>
  <si>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</si>
  <si>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</si>
  <si>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</si>
  <si>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</si>
  <si>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</si>
  <si>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</si>
  <si>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</si>
  <si>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</si>
  <si>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</si>
  <si>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</si>
  <si>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</si>
  <si>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</si>
  <si>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</si>
  <si>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</si>
  <si>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</si>
  <si>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</si>
  <si>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</si>
  <si>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</si>
  <si>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</si>
  <si>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</si>
  <si>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</si>
  <si>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</si>
  <si>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</si>
  <si>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</si>
  <si>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</si>
  <si>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</si>
  <si>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</si>
  <si>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</si>
  <si>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</si>
  <si>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</si>
  <si>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</si>
  <si>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</si>
  <si>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</si>
  <si>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</si>
  <si>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</si>
  <si>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</si>
  <si>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</si>
  <si>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</si>
  <si>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</si>
  <si>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</si>
  <si>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</si>
  <si>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</si>
  <si>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</si>
  <si>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</si>
  <si>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</si>
  <si>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</si>
  <si>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</si>
  <si>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</si>
  <si>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</si>
  <si>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</si>
  <si>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</si>
  <si>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</si>
  <si>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</si>
  <si>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</si>
  <si>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</si>
  <si>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</si>
  <si>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</si>
  <si>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</si>
  <si>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</si>
  <si>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</si>
  <si>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</si>
  <si>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</si>
  <si>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</si>
  <si>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</si>
  <si>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</si>
  <si>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</si>
  <si>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</si>
  <si>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</si>
  <si>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</si>
  <si>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</si>
  <si>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</si>
  <si>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</si>
  <si>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</si>
  <si>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</si>
  <si>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</si>
  <si>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</si>
  <si>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</si>
  <si>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</si>
  <si>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</si>
  <si>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</si>
  <si>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</si>
  <si>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</si>
  <si>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</si>
  <si>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</si>
  <si>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</si>
  <si>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</si>
  <si>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</si>
  <si>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</si>
  <si>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</si>
  <si>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</si>
  <si>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</si>
  <si>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</si>
  <si>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</si>
  <si>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</si>
  <si>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</si>
  <si>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</si>
  <si>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</si>
  <si>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</si>
  <si>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</si>
  <si>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</si>
  <si>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</si>
  <si>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</si>
  <si>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</si>
  <si>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</si>
  <si>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</si>
  <si>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</si>
  <si>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</si>
  <si>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</si>
  <si>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</si>
  <si>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</si>
  <si>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</si>
  <si>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</si>
  <si>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</si>
  <si>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</si>
  <si>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</si>
  <si>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</si>
  <si>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</si>
  <si>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</si>
  <si>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</si>
  <si>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</si>
  <si>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</si>
  <si>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</si>
  <si>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</si>
  <si>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</si>
  <si>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</si>
  <si>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</si>
  <si>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</si>
  <si>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</si>
  <si>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</si>
  <si>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</si>
  <si>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</si>
  <si>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</si>
  <si>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</si>
  <si>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</si>
  <si>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</si>
  <si>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</si>
  <si>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</si>
  <si>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</si>
  <si>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</si>
  <si>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</si>
  <si>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</si>
  <si>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</si>
  <si>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</si>
  <si>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</si>
  <si>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</si>
  <si>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</si>
  <si>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</si>
  <si>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</si>
  <si>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</si>
  <si>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</si>
  <si>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</si>
  <si>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</si>
  <si>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</si>
  <si>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</si>
  <si>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</si>
  <si>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</si>
  <si>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</si>
  <si>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</si>
  <si>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</si>
  <si>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</si>
  <si>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</si>
  <si>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</si>
  <si>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</si>
  <si>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</si>
  <si>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</si>
  <si>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</si>
  <si>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</si>
  <si>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</si>
  <si>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</si>
  <si>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</si>
  <si>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</si>
  <si>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</si>
  <si>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</si>
  <si>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</si>
  <si>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</si>
  <si>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</si>
  <si>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</si>
  <si>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</si>
  <si>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</si>
  <si>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</si>
  <si>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</si>
  <si>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</si>
  <si>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</si>
  <si>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</si>
  <si>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</si>
  <si>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</si>
  <si>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</si>
  <si>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</si>
  <si>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</si>
  <si>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</si>
  <si>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</si>
  <si>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</si>
  <si>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</si>
  <si>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</si>
  <si>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</si>
  <si>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</si>
  <si>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</si>
  <si>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</si>
  <si>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</si>
  <si>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</si>
  <si>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</si>
  <si>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</si>
  <si>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</si>
  <si>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</si>
  <si>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</si>
  <si>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</si>
  <si>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</si>
  <si>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</si>
  <si>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</si>
  <si>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</si>
  <si>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</si>
  <si>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</si>
  <si>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</si>
  <si>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</si>
  <si>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</si>
  <si>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</si>
  <si>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</si>
  <si>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</si>
  <si>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</si>
  <si>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</si>
  <si>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</si>
  <si>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</si>
  <si>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</si>
  <si>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</si>
  <si>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</si>
  <si>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</si>
  <si>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</si>
  <si>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</si>
  <si>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</si>
  <si>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</si>
  <si>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</si>
  <si>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</si>
  <si>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</si>
  <si>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</si>
  <si>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</si>
  <si>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</si>
  <si>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</si>
  <si>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</si>
  <si>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</si>
  <si>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</si>
  <si>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</si>
  <si>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</si>
  <si>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</si>
  <si>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</si>
  <si>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</si>
  <si>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</si>
  <si>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</si>
  <si>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</si>
  <si>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</si>
  <si>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</si>
  <si>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</si>
  <si>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</si>
  <si>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</si>
  <si>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</si>
  <si>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</si>
  <si>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</si>
  <si>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</si>
  <si>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</si>
  <si>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</si>
  <si>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</si>
  <si>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</si>
  <si>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</si>
  <si>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</si>
  <si>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</si>
  <si>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</si>
  <si>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</si>
  <si>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</si>
  <si>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</si>
  <si>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</si>
  <si>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</si>
  <si>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</si>
  <si>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</si>
  <si>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</si>
  <si>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</si>
  <si>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</si>
  <si>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</si>
  <si>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</si>
  <si>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</si>
  <si>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</si>
  <si>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</si>
  <si>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</si>
  <si>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</si>
  <si>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</si>
  <si>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</si>
  <si>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</si>
  <si>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</si>
  <si>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</si>
  <si>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</si>
  <si>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</si>
  <si>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</si>
  <si>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</si>
  <si>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</si>
  <si>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</si>
  <si>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</si>
  <si>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</si>
  <si>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</si>
  <si>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</si>
  <si>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</si>
  <si>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</si>
  <si>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</si>
  <si>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</si>
  <si>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</si>
  <si>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</si>
  <si>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</si>
  <si>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</si>
  <si>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</si>
  <si>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</si>
  <si>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</si>
  <si>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</si>
  <si>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</si>
  <si>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</si>
  <si>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</si>
  <si>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</si>
  <si>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</si>
  <si>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</si>
  <si>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</si>
  <si>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</si>
  <si>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</si>
  <si>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</si>
  <si>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</si>
  <si>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</si>
  <si>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</si>
  <si>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</si>
  <si>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</si>
  <si>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</si>
  <si>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</si>
  <si>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</si>
  <si>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</si>
  <si>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</si>
  <si>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</si>
  <si>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</si>
  <si>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</si>
  <si>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</si>
  <si>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</si>
  <si>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</si>
  <si>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</si>
  <si>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</si>
  <si>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</si>
  <si>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</si>
  <si>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</si>
  <si>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</si>
  <si>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</si>
  <si>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</si>
  <si>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</si>
  <si>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</si>
  <si>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</si>
  <si>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</si>
  <si>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</si>
  <si>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</si>
  <si>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</si>
  <si>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</si>
  <si>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</si>
  <si>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</si>
  <si>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</si>
  <si>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</si>
  <si>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</si>
  <si>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</si>
  <si>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</si>
  <si>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</si>
  <si>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</si>
  <si>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</si>
  <si>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</si>
  <si>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</si>
  <si>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</si>
  <si>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</si>
  <si>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</si>
  <si>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</si>
  <si>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</si>
  <si>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</si>
  <si>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</si>
  <si>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</si>
  <si>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</si>
  <si>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</si>
  <si>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</si>
  <si>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</si>
  <si>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</si>
  <si>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</si>
  <si>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</si>
  <si>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</si>
  <si>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</si>
  <si>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</si>
  <si>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</si>
  <si>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</si>
  <si>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</si>
  <si>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</si>
  <si>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</si>
  <si>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</si>
  <si>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</si>
  <si>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</si>
  <si>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</si>
  <si>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</si>
  <si>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</si>
  <si>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</si>
  <si>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</si>
  <si>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</si>
  <si>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</si>
  <si>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</si>
  <si>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</si>
  <si>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</si>
  <si>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</si>
  <si>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</si>
  <si>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</si>
  <si>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</si>
  <si>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</si>
  <si>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</si>
  <si>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</si>
  <si>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</si>
  <si>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</si>
  <si>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</si>
  <si>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</si>
  <si>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</si>
  <si>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</si>
  <si>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</si>
  <si>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</si>
  <si>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</si>
  <si>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</si>
  <si>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</si>
  <si>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</si>
  <si>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</si>
  <si>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</si>
  <si>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</si>
  <si>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</si>
  <si>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</si>
  <si>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</si>
  <si>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</si>
  <si>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</si>
  <si>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</si>
  <si>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</si>
  <si>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</si>
  <si>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</si>
  <si>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</si>
  <si>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</si>
  <si>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</si>
  <si>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</si>
  <si>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</si>
  <si>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</si>
  <si>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</si>
  <si>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</si>
  <si>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</si>
  <si>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</si>
  <si>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</si>
  <si>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</si>
  <si>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</si>
  <si>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</si>
  <si>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</si>
  <si>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</si>
  <si>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</si>
  <si>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</si>
  <si>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</si>
  <si>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</si>
  <si>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</si>
  <si>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</si>
  <si>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</si>
  <si>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</si>
  <si>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</si>
  <si>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</si>
  <si>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</si>
  <si>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</si>
  <si>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</si>
  <si>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</si>
  <si>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</si>
  <si>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</si>
  <si>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</si>
  <si>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</si>
  <si>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</si>
  <si>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</si>
  <si>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</si>
  <si>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</si>
  <si>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</si>
  <si>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</si>
  <si>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</si>
  <si>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</si>
  <si>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</si>
  <si>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</si>
  <si>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</si>
  <si>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</si>
  <si>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</si>
  <si>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</si>
  <si>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</si>
  <si>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</si>
  <si>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</si>
  <si>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</si>
  <si>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</si>
  <si>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</si>
  <si>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</si>
  <si>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</si>
  <si>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</si>
  <si>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</si>
  <si>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</si>
  <si>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</si>
  <si>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</si>
  <si>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</si>
  <si>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</si>
  <si>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</si>
  <si>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</si>
  <si>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</si>
  <si>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</si>
  <si>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</si>
  <si>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</si>
  <si>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</si>
  <si>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</si>
  <si>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</si>
  <si>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</si>
  <si>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</si>
  <si>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</si>
  <si>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</si>
  <si>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</si>
  <si>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</si>
  <si>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</si>
  <si>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</si>
  <si>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</si>
  <si>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</si>
  <si>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</si>
  <si>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</si>
  <si>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</si>
  <si>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</si>
  <si>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</si>
  <si>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</si>
  <si>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</si>
  <si>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</si>
  <si>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</si>
  <si>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</si>
  <si>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</si>
  <si>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</si>
  <si>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</si>
  <si>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</si>
  <si>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</si>
  <si>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</si>
  <si>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</si>
  <si>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</si>
  <si>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</si>
  <si>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</si>
  <si>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</si>
  <si>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</si>
  <si>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</si>
  <si>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</si>
  <si>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</si>
  <si>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</si>
  <si>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</si>
  <si>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</si>
  <si>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</si>
  <si>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</si>
  <si>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</si>
  <si>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</si>
  <si>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</si>
  <si>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</si>
  <si>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</si>
  <si>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</si>
  <si>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</si>
  <si>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</si>
  <si>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</si>
  <si>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</si>
  <si>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</si>
  <si>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</si>
  <si>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</si>
  <si>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</si>
  <si>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</si>
  <si>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</si>
  <si>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</si>
  <si>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</si>
  <si>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</si>
  <si>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</si>
  <si>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</si>
  <si>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</si>
  <si>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</si>
  <si>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</si>
  <si>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</si>
  <si>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</si>
  <si>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</si>
  <si>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</si>
  <si>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</si>
  <si>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</si>
  <si>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</si>
  <si>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</si>
  <si>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</si>
  <si>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</si>
  <si>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</si>
  <si>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</si>
  <si>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</si>
  <si>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</si>
  <si>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</si>
  <si>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</si>
  <si>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</si>
  <si>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</si>
  <si>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</si>
  <si>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</si>
  <si>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</si>
  <si>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</si>
  <si>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</si>
  <si>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</si>
  <si>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</si>
  <si>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</si>
  <si>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</si>
  <si>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</si>
  <si>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</si>
  <si>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</si>
  <si>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</si>
  <si>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</si>
  <si>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</si>
  <si>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</si>
  <si>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</si>
  <si>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</si>
  <si>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</si>
  <si>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</si>
  <si>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</si>
  <si>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</si>
  <si>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</si>
  <si>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</si>
  <si>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</si>
  <si>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</si>
  <si>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</si>
  <si>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</si>
  <si>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</si>
  <si>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</si>
  <si>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</si>
  <si>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</si>
  <si>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</si>
  <si>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</si>
  <si>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</si>
  <si>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</si>
  <si>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</si>
  <si>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</si>
  <si>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</si>
  <si>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</si>
  <si>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</si>
  <si>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</si>
  <si>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</si>
  <si>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</si>
  <si>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</si>
  <si>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</si>
  <si>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</si>
  <si>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</si>
  <si>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</si>
  <si>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</si>
  <si>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</si>
  <si>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</si>
  <si>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</si>
  <si>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</si>
  <si>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</si>
  <si>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</si>
  <si>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</si>
  <si>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</si>
  <si>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</si>
  <si>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</si>
  <si>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</si>
  <si>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</si>
  <si>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</si>
  <si>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</si>
  <si>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</si>
  <si>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</si>
  <si>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</si>
  <si>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</si>
  <si>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</si>
  <si>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</si>
  <si>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</si>
  <si>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</si>
  <si>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</si>
  <si>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</si>
  <si>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</si>
  <si>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</si>
  <si>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</si>
  <si>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</si>
  <si>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</si>
  <si>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</si>
  <si>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</si>
  <si>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</si>
  <si>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</si>
  <si>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</si>
  <si>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</si>
  <si>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</si>
  <si>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</si>
  <si>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</si>
  <si>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</si>
  <si>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</si>
  <si>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</si>
  <si>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</si>
  <si>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</si>
  <si>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</si>
  <si>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</si>
  <si>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</si>
  <si>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</si>
  <si>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</si>
  <si>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</si>
  <si>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</si>
  <si>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</si>
  <si>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</si>
  <si>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</si>
  <si>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</si>
  <si>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</si>
  <si>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</si>
  <si>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</si>
  <si>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</si>
  <si>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</si>
  <si>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</si>
  <si>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</si>
  <si>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</si>
  <si>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</si>
  <si>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</si>
  <si>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</si>
  <si>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</si>
  <si>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</si>
  <si>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</si>
  <si>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</si>
  <si>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</si>
  <si>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</si>
  <si>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</si>
  <si>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</si>
  <si>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</si>
  <si>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</si>
  <si>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</si>
  <si>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</si>
  <si>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</si>
  <si>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</si>
  <si>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</si>
  <si>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</si>
  <si>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</si>
  <si>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</si>
  <si>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</si>
  <si>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</si>
  <si>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</si>
  <si>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</si>
  <si>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</si>
  <si>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</si>
  <si>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</si>
  <si>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</si>
  <si>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</si>
  <si>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</si>
  <si>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</si>
  <si>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</si>
  <si>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</si>
  <si>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</si>
  <si>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</si>
  <si>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</si>
  <si>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</si>
  <si>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</si>
  <si>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</si>
  <si>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</si>
  <si>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</si>
  <si>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</si>
  <si>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</si>
  <si>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</si>
  <si>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</si>
  <si>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</si>
  <si>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</si>
  <si>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</si>
  <si>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</si>
  <si>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</si>
  <si>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</si>
  <si>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</si>
  <si>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</si>
  <si>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</si>
  <si>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</si>
  <si>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</si>
  <si>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</si>
  <si>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</si>
  <si>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</si>
  <si>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</si>
  <si>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</si>
  <si>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</si>
  <si>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</si>
  <si>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</si>
  <si>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</si>
  <si>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</si>
  <si>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</si>
  <si>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</si>
  <si>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</si>
  <si>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</si>
  <si>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</si>
  <si>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</si>
  <si>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</si>
  <si>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</si>
  <si>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</si>
  <si>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</si>
  <si>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</si>
  <si>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</si>
  <si>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</si>
  <si>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</si>
  <si>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</si>
  <si>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</si>
  <si>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</si>
  <si>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</si>
  <si>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</si>
  <si>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</si>
  <si>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</si>
  <si>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</si>
  <si>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</si>
  <si>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</si>
  <si>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</si>
  <si>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</si>
  <si>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</si>
  <si>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</si>
  <si>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</si>
  <si>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</si>
  <si>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</si>
  <si>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</si>
  <si>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</si>
  <si>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</si>
  <si>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</si>
  <si>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</si>
  <si>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</si>
  <si>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</si>
  <si>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</si>
  <si>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</si>
  <si>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</si>
  <si>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</si>
  <si>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</si>
  <si>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</si>
  <si>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</si>
  <si>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</si>
  <si>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</si>
  <si>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</si>
  <si>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</si>
  <si>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</si>
  <si>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</si>
  <si>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</si>
  <si>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</si>
  <si>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</si>
  <si>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</si>
  <si>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</si>
  <si>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</si>
  <si>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</si>
  <si>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</si>
  <si>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</si>
  <si>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</si>
  <si>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</si>
  <si>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</si>
  <si>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</si>
  <si>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</si>
  <si>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</si>
  <si>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</si>
  <si>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</si>
  <si>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</si>
  <si>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</si>
  <si>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</si>
  <si>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</si>
  <si>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</si>
  <si>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</si>
  <si>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</si>
  <si>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</si>
  <si>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</si>
  <si>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</si>
  <si>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</si>
  <si>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</si>
  <si>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</si>
  <si>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</si>
  <si>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</si>
  <si>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</si>
  <si>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</si>
  <si>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</si>
  <si>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</si>
  <si>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</si>
  <si>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</si>
  <si>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</si>
  <si>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</si>
  <si>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</si>
  <si>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</si>
  <si>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</si>
  <si>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</si>
  <si>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</si>
  <si>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</si>
  <si>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</si>
  <si>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</si>
  <si>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</si>
  <si>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</si>
  <si>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</si>
  <si>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</si>
  <si>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</si>
  <si>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</si>
  <si>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</si>
  <si>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</si>
  <si>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</si>
  <si>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</si>
  <si>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</si>
  <si>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</si>
  <si>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</si>
  <si>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</si>
  <si>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</si>
  <si>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</si>
  <si>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</si>
  <si>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</si>
  <si>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</si>
  <si>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</si>
  <si>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</si>
  <si>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</si>
  <si>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</si>
  <si>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</si>
  <si>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</si>
  <si>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</si>
  <si>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</si>
  <si>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</si>
  <si>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</si>
  <si>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</si>
  <si>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</si>
  <si>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</si>
  <si>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</si>
  <si>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</si>
  <si>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</si>
  <si>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</si>
  <si>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</si>
  <si>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</si>
  <si>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</si>
  <si>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</si>
  <si>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</si>
  <si>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</si>
  <si>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</si>
  <si>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</si>
  <si>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</si>
  <si>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</si>
  <si>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</si>
  <si>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</si>
  <si>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</si>
  <si>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</si>
  <si>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</si>
  <si>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</si>
  <si>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</si>
  <si>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</si>
  <si>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</si>
  <si>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</si>
  <si>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</si>
  <si>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</si>
  <si>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</si>
  <si>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</si>
  <si>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</si>
  <si>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</si>
  <si>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</si>
  <si>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</si>
  <si>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</si>
  <si>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</si>
  <si>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</si>
  <si>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</si>
  <si>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</si>
  <si>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</si>
  <si>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</si>
  <si>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</si>
  <si>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</si>
  <si>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</si>
  <si>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</si>
  <si>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</si>
  <si>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</si>
  <si>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</si>
  <si>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</si>
  <si>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</si>
  <si>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</si>
  <si>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</si>
  <si>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</si>
  <si>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</si>
  <si>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</si>
  <si>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</si>
  <si>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</si>
  <si>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</si>
  <si>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</si>
  <si>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</si>
  <si>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</si>
  <si>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</si>
  <si>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</si>
  <si>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</si>
  <si>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</si>
  <si>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</si>
  <si>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</si>
  <si>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</si>
  <si>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</si>
  <si>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</si>
  <si>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</si>
  <si>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</si>
  <si>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</si>
  <si>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</si>
  <si>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</si>
  <si>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</si>
  <si>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</si>
  <si>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</si>
  <si>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</si>
  <si>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</si>
  <si>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</si>
  <si>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</si>
  <si>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</si>
  <si>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</si>
  <si>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</si>
  <si>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</si>
  <si>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</si>
  <si>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</si>
  <si>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</si>
  <si>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</si>
  <si>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</si>
  <si>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</si>
  <si>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</si>
  <si>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</si>
  <si>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</si>
  <si>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</si>
  <si>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</si>
  <si>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</si>
  <si>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</si>
  <si>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</si>
  <si>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</si>
  <si>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</si>
  <si>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</si>
  <si>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</si>
  <si>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</si>
  <si>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</si>
  <si>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</si>
  <si>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</si>
  <si>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</si>
  <si>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</si>
  <si>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</si>
  <si>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</si>
  <si>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</si>
  <si>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</si>
  <si>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</si>
  <si>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</si>
  <si>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</si>
  <si>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</si>
  <si>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</si>
  <si>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</si>
  <si>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</si>
  <si>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</si>
  <si>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</si>
  <si>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</si>
  <si>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</si>
  <si>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</si>
  <si>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</si>
  <si>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</si>
  <si>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</si>
  <si>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</si>
  <si>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</si>
  <si>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</si>
  <si>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</si>
  <si>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</si>
  <si>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</si>
  <si>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</si>
  <si>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</si>
  <si>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</si>
  <si>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</si>
  <si>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</si>
  <si>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</si>
  <si>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</si>
  <si>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</si>
  <si>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</si>
  <si>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</si>
  <si>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</si>
  <si>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</si>
  <si>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</si>
  <si>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</si>
  <si>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</si>
  <si>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</si>
  <si>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</si>
  <si>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</si>
  <si>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</si>
  <si>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</si>
  <si>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</si>
  <si>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</si>
  <si>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</si>
  <si>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</si>
  <si>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</si>
  <si>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</si>
  <si>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</si>
  <si>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</si>
  <si>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</si>
  <si>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</si>
  <si>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</si>
  <si>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</si>
  <si>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</si>
  <si>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</si>
  <si>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</si>
  <si>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</si>
  <si>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</si>
  <si>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</si>
  <si>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</si>
  <si>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</si>
  <si>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</si>
  <si>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</si>
  <si>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</si>
  <si>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</si>
  <si>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</si>
  <si>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</si>
  <si>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</si>
  <si>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</si>
  <si>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</si>
  <si>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</si>
  <si>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</si>
  <si>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</si>
  <si>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</si>
  <si>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</si>
  <si>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</si>
  <si>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</si>
  <si>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</si>
  <si>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</si>
  <si>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</si>
  <si>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</si>
  <si>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</si>
  <si>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</si>
  <si>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</si>
  <si>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</si>
  <si>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</si>
  <si>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</si>
  <si>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</si>
  <si>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</si>
  <si>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</si>
  <si>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</si>
  <si>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</si>
  <si>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</si>
  <si>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</si>
  <si>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</si>
  <si>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</si>
  <si>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</si>
  <si>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</si>
  <si>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</si>
  <si>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</si>
  <si>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</si>
  <si>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</si>
  <si>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</si>
  <si>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</si>
  <si>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</si>
  <si>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</si>
  <si>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</si>
  <si>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</si>
  <si>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</si>
  <si>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</si>
  <si>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</si>
  <si>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</si>
  <si>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</si>
  <si>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</si>
  <si>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</si>
  <si>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</si>
  <si>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</si>
  <si>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</si>
  <si>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</si>
  <si>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</si>
  <si>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</si>
  <si>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</si>
  <si>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</si>
  <si>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</si>
  <si>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</si>
  <si>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</si>
  <si>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</si>
  <si>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</si>
  <si>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</si>
  <si>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</si>
  <si>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</si>
  <si>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</si>
  <si>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</si>
  <si>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</si>
  <si>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</si>
  <si>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</si>
  <si>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</si>
  <si>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</si>
  <si>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</si>
  <si>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</si>
  <si>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</si>
  <si>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</si>
  <si>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</si>
  <si>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</si>
  <si>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</si>
  <si>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</si>
  <si>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</si>
  <si>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</si>
  <si>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</si>
  <si>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</si>
  <si>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</si>
  <si>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</si>
  <si>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</si>
  <si>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</si>
  <si>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</si>
  <si>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</si>
  <si>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</si>
  <si>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</si>
  <si>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</si>
  <si>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</si>
  <si>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</si>
  <si>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</si>
  <si>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</si>
  <si>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</si>
  <si>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</si>
  <si>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</si>
  <si>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</si>
  <si>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</si>
  <si>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</si>
  <si>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</si>
  <si>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</si>
  <si>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</si>
  <si>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</si>
  <si>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</si>
  <si>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</si>
  <si>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</si>
  <si>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</si>
  <si>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</si>
  <si>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</si>
  <si>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</si>
  <si>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</si>
  <si>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</si>
  <si>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</si>
  <si>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</si>
  <si>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</si>
  <si>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</si>
  <si>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</si>
  <si>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</si>
  <si>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</si>
  <si>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</si>
  <si>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</si>
  <si>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</si>
  <si>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</si>
  <si>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</si>
  <si>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</si>
  <si>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</si>
  <si>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</si>
  <si>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</si>
  <si>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</si>
  <si>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</si>
  <si>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</si>
  <si>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</si>
  <si>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</si>
  <si>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</si>
  <si>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</si>
  <si>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</si>
  <si>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</si>
  <si>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</si>
  <si>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</si>
  <si>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</si>
  <si>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</si>
  <si>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</si>
  <si>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</si>
  <si>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</si>
  <si>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</si>
  <si>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</si>
  <si>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</si>
  <si>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</si>
  <si>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</si>
  <si>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</si>
  <si>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</si>
  <si>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</si>
  <si>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</si>
  <si>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</si>
  <si>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</si>
  <si>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</si>
  <si>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</si>
  <si>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</si>
  <si>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</si>
  <si>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</si>
  <si>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</si>
  <si>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</si>
  <si>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</si>
  <si>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</si>
  <si>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</si>
  <si>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</si>
  <si>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</si>
  <si>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</si>
  <si>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</si>
  <si>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</si>
  <si>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</si>
  <si>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</si>
  <si>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</si>
  <si>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</si>
  <si>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</si>
  <si>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</si>
  <si>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</si>
  <si>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</si>
  <si>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</si>
  <si>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</si>
  <si>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</si>
  <si>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</si>
  <si>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</si>
  <si>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</si>
  <si>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</si>
  <si>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</si>
  <si>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</si>
  <si>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</si>
  <si>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</si>
  <si>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</si>
  <si>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</si>
  <si>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</si>
  <si>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</si>
  <si>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</si>
  <si>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</si>
  <si>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</si>
  <si>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</si>
  <si>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</si>
  <si>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</si>
  <si>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</si>
  <si>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</si>
  <si>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</si>
  <si>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</si>
  <si>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</si>
  <si>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</si>
  <si>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</si>
  <si>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</si>
  <si>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</si>
  <si>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</si>
  <si>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</si>
  <si>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</si>
  <si>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</si>
  <si>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</si>
  <si>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</si>
  <si>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</si>
  <si>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</si>
  <si>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</si>
  <si>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</si>
  <si>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</si>
  <si>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</si>
  <si>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</si>
  <si>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</si>
  <si>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</si>
  <si>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</si>
  <si>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</si>
  <si>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</si>
  <si>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</si>
  <si>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</si>
  <si>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</si>
  <si>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</si>
  <si>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</si>
  <si>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</si>
  <si>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</si>
  <si>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</si>
  <si>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</si>
  <si>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</si>
  <si>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</si>
  <si>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</si>
  <si>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</si>
  <si>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</si>
  <si>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</si>
  <si>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</si>
  <si>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</si>
  <si>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</si>
  <si>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</si>
  <si>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</si>
  <si>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</si>
  <si>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</si>
  <si>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</si>
  <si>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</si>
  <si>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</si>
  <si>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</si>
  <si>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</si>
  <si>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</si>
  <si>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</si>
  <si>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</si>
  <si>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</si>
  <si>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</si>
  <si>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</si>
  <si>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</si>
  <si>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</si>
  <si>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</si>
  <si>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</si>
  <si>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</si>
  <si>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</si>
  <si>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</si>
  <si>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</si>
  <si>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</si>
  <si>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</si>
  <si>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</si>
  <si>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</si>
  <si>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</si>
  <si>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</si>
  <si>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</si>
  <si>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</si>
  <si>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</si>
  <si>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</si>
  <si>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</si>
  <si>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</si>
  <si>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</si>
  <si>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</si>
  <si>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</si>
  <si>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</si>
  <si>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</si>
  <si>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</si>
  <si>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</si>
  <si>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</si>
  <si>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</si>
  <si>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</si>
  <si>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</si>
  <si>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</si>
  <si>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</si>
  <si>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</si>
  <si>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</si>
  <si>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</si>
  <si>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</si>
  <si>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</si>
  <si>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</si>
  <si>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</si>
  <si>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</si>
  <si>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</si>
  <si>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</si>
  <si>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</si>
  <si>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</si>
  <si>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</si>
  <si>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</si>
  <si>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</si>
  <si>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</si>
  <si>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</si>
  <si>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</si>
  <si>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</si>
  <si>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</si>
  <si>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</si>
  <si>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</si>
  <si>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</si>
  <si>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</si>
  <si>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</si>
  <si>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</si>
  <si>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</si>
  <si>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</si>
  <si>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</si>
  <si>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</si>
  <si>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</si>
  <si>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</si>
  <si>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</si>
  <si>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</si>
  <si>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</si>
  <si>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</si>
  <si>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</si>
  <si>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</si>
  <si>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</si>
  <si>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</si>
  <si>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</si>
  <si>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</si>
  <si>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</si>
  <si>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</si>
  <si>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</si>
  <si>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</si>
  <si>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</si>
  <si>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</si>
  <si>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</si>
  <si>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</si>
  <si>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</si>
  <si>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</si>
  <si>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</si>
  <si>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</si>
  <si>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</si>
  <si>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</si>
  <si>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</si>
  <si>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</si>
  <si>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</si>
  <si>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</si>
  <si>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</si>
  <si>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</si>
  <si>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</si>
  <si>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</si>
  <si>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</si>
  <si>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</si>
  <si>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</si>
  <si>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</si>
  <si>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</si>
  <si>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</si>
  <si>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</si>
  <si>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</si>
  <si>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</si>
  <si>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</si>
  <si>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</si>
  <si>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</si>
  <si>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</si>
  <si>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</si>
  <si>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</si>
  <si>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</si>
  <si>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</si>
  <si>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</si>
  <si>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</si>
  <si>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</si>
  <si>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</si>
  <si>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</si>
  <si>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</si>
  <si>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</si>
  <si>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</si>
  <si>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</si>
  <si>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</si>
  <si>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</si>
  <si>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</si>
  <si>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</si>
  <si>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</si>
  <si>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</si>
  <si>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</si>
  <si>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</si>
  <si>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</si>
  <si>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</si>
  <si>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</si>
  <si>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</si>
  <si>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</si>
  <si>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</si>
  <si>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</si>
  <si>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</si>
  <si>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</si>
  <si>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</si>
  <si>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</si>
  <si>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</si>
  <si>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</si>
  <si>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</si>
  <si>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</si>
  <si>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</si>
  <si>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</si>
  <si>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</si>
  <si>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</si>
  <si>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</si>
  <si>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</si>
  <si>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</si>
  <si>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</si>
  <si>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</si>
  <si>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</si>
  <si>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</si>
  <si>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</si>
  <si>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</si>
  <si>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</si>
  <si>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</si>
  <si>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</si>
  <si>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</si>
  <si>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</si>
  <si>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</si>
  <si>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</si>
  <si>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</si>
  <si>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</si>
  <si>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</si>
  <si>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</si>
  <si>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</si>
  <si>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</si>
  <si>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</si>
  <si>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</si>
  <si>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</si>
  <si>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</si>
  <si>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</si>
  <si>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</si>
  <si>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</si>
  <si>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</si>
  <si>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</si>
  <si>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</si>
  <si>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</si>
  <si>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</si>
  <si>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</si>
  <si>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</si>
  <si>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</si>
  <si>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</si>
  <si>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</si>
  <si>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</si>
  <si>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</si>
  <si>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</si>
  <si>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</si>
  <si>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</si>
  <si>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</si>
  <si>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</si>
  <si>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</si>
  <si>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</si>
  <si>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</si>
  <si>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</si>
  <si>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</si>
  <si>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</si>
  <si>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</si>
  <si>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</si>
  <si>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</si>
  <si>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</si>
  <si>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</si>
  <si>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</si>
  <si>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</si>
  <si>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</si>
  <si>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</si>
  <si>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</si>
  <si>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</si>
  <si>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</si>
  <si>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</si>
  <si>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</si>
  <si>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</si>
  <si>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</si>
  <si>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</si>
  <si>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</si>
  <si>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</si>
  <si>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</si>
  <si>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</si>
  <si>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</si>
  <si>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</si>
  <si>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</si>
  <si>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</si>
  <si>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</si>
  <si>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</si>
  <si>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</si>
  <si>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</si>
  <si>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</si>
  <si>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</si>
  <si>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</si>
  <si>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</si>
  <si>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</si>
  <si>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</si>
  <si>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</si>
  <si>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</si>
  <si>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</si>
  <si>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</si>
  <si>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</si>
  <si>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</si>
  <si>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</si>
  <si>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</si>
  <si>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</si>
  <si>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</si>
  <si>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</si>
  <si>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</si>
  <si>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</si>
  <si>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</si>
  <si>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</si>
  <si>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</si>
  <si>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</si>
  <si>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</si>
  <si>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</si>
  <si>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</si>
  <si>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</si>
  <si>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</si>
  <si>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</si>
  <si>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</si>
  <si>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</si>
  <si>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</si>
  <si>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</si>
  <si>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</si>
  <si>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</si>
  <si>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</si>
  <si>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</si>
  <si>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</si>
  <si>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</si>
  <si>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</si>
  <si>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</si>
  <si>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</si>
  <si>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</si>
  <si>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</si>
  <si>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</si>
  <si>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</si>
  <si>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</si>
  <si>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</si>
  <si>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</si>
  <si>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</si>
  <si>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</si>
  <si>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</si>
  <si>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</si>
  <si>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</si>
  <si>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</si>
  <si>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</si>
  <si>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</si>
  <si>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</si>
  <si>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</si>
  <si>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</si>
  <si>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</si>
  <si>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</si>
  <si>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</si>
  <si>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</si>
  <si>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</si>
  <si>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</si>
  <si>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</si>
  <si>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</si>
  <si>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</si>
  <si>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</si>
  <si>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</si>
  <si>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</si>
  <si>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</si>
  <si>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</si>
  <si>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</si>
  <si>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</si>
  <si>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</si>
  <si>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</si>
  <si>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</si>
  <si>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</si>
  <si>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</si>
  <si>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</si>
  <si>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</si>
  <si>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</si>
  <si>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</si>
  <si>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</si>
  <si>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</si>
  <si>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</si>
  <si>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</si>
  <si>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</si>
  <si>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</si>
  <si>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</si>
  <si>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</si>
  <si>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</si>
  <si>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</si>
  <si>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</si>
  <si>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</si>
  <si>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</si>
  <si>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</si>
  <si>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</si>
  <si>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</si>
  <si>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</si>
  <si>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</si>
  <si>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</si>
  <si>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</si>
  <si>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</si>
  <si>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</si>
  <si>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</si>
  <si>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</si>
  <si>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</si>
  <si>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</si>
  <si>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</si>
  <si>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</si>
  <si>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</si>
  <si>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</si>
  <si>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</si>
  <si>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</si>
  <si>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</si>
  <si>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</si>
  <si>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</si>
  <si>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</si>
  <si>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</si>
  <si>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</si>
  <si>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</si>
  <si>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</si>
  <si>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</si>
  <si>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</si>
  <si>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</si>
  <si>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</si>
  <si>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</si>
  <si>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</si>
  <si>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</si>
  <si>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</si>
  <si>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</si>
  <si>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</si>
  <si>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</si>
  <si>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</si>
  <si>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</si>
  <si>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</si>
  <si>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</si>
  <si>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</si>
  <si>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</si>
  <si>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</si>
  <si>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</si>
  <si>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</si>
  <si>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</si>
  <si>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</si>
  <si>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</si>
  <si>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</si>
  <si>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</si>
  <si>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</si>
  <si>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</si>
  <si>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</si>
  <si>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</si>
  <si>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</si>
  <si>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</si>
  <si>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</si>
  <si>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</si>
  <si>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</si>
  <si>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</si>
  <si>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</si>
  <si>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</si>
  <si>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</si>
  <si>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</si>
  <si>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</si>
  <si>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</si>
  <si>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</si>
  <si>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</si>
  <si>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</si>
  <si>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</si>
  <si>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</si>
  <si>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</si>
  <si>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</si>
  <si>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</si>
  <si>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</si>
  <si>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</si>
  <si>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</si>
  <si>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</si>
  <si>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</si>
  <si>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</si>
  <si>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</si>
  <si>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</si>
  <si>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</si>
  <si>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</si>
  <si>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</si>
  <si>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</si>
  <si>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</si>
  <si>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</si>
  <si>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</si>
  <si>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</si>
  <si>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</si>
  <si>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</si>
  <si>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</si>
  <si>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</si>
  <si>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</si>
  <si>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</si>
  <si>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</si>
  <si>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</si>
  <si>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</si>
  <si>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</si>
  <si>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</si>
  <si>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</si>
  <si>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</si>
  <si>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</si>
  <si>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</si>
  <si>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</si>
  <si>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</si>
  <si>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</si>
  <si>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</si>
  <si>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</si>
  <si>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</si>
  <si>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</si>
  <si>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</si>
  <si>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</si>
  <si>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</si>
  <si>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</si>
  <si>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</si>
  <si>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</si>
  <si>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</si>
  <si>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</si>
  <si>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</si>
  <si>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</si>
  <si>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</si>
  <si>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</si>
  <si>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</si>
  <si>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</si>
  <si>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</si>
  <si>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</si>
  <si>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</si>
  <si>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</si>
  <si>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</si>
  <si>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</si>
  <si>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</si>
  <si>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</si>
  <si>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</si>
  <si>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</si>
  <si>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</si>
  <si>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</si>
  <si>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</si>
  <si>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</si>
  <si>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</si>
  <si>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</si>
  <si>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</si>
  <si>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</si>
  <si>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</si>
  <si>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</si>
  <si>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</si>
  <si>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</si>
  <si>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</si>
  <si>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</si>
  <si>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</si>
  <si>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</si>
  <si>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</si>
  <si>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</si>
  <si>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</si>
  <si>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</si>
  <si>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</si>
  <si>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</si>
  <si>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</si>
  <si>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</si>
  <si>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</si>
  <si>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</si>
  <si>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</si>
  <si>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</si>
  <si>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</si>
  <si>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</si>
  <si>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</si>
  <si>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</si>
  <si>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</si>
  <si>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</si>
  <si>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</si>
  <si>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</si>
  <si>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</si>
  <si>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</si>
  <si>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</si>
  <si>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</si>
  <si>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</si>
  <si>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</si>
  <si>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</si>
  <si>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</si>
  <si>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</si>
  <si>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</si>
  <si>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</si>
  <si>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</si>
  <si>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</si>
  <si>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</si>
  <si>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</si>
  <si>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</si>
  <si>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</si>
  <si>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</si>
  <si>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</si>
  <si>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</si>
  <si>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</si>
  <si>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</si>
  <si>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</si>
  <si>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</si>
  <si>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</si>
  <si>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</si>
  <si>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</si>
  <si>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</si>
  <si>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</si>
  <si>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</si>
  <si>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</si>
  <si>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</si>
  <si>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</si>
  <si>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</si>
  <si>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</si>
  <si>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</si>
  <si>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</si>
  <si>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</si>
  <si>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</si>
  <si>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</si>
  <si>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</si>
  <si>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</si>
  <si>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</si>
  <si>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</si>
  <si>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</si>
  <si>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</si>
  <si>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</si>
  <si>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</si>
  <si>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</si>
  <si>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</si>
  <si>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</si>
  <si>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</si>
  <si>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</si>
  <si>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</si>
  <si>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</si>
  <si>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</si>
  <si>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</si>
  <si>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</si>
  <si>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</si>
  <si>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</si>
  <si>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</si>
  <si>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</si>
  <si>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</si>
  <si>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</si>
  <si>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</si>
  <si>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</si>
  <si>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</si>
  <si>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</si>
  <si>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</si>
  <si>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</si>
  <si>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</si>
  <si>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</si>
  <si>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</si>
  <si>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</si>
  <si>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</si>
  <si>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</si>
  <si>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</si>
  <si>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</si>
  <si>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</si>
  <si>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</si>
  <si>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</si>
  <si>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</si>
  <si>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</si>
  <si>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</si>
  <si>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</si>
  <si>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</si>
  <si>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</si>
  <si>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</si>
  <si>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</si>
  <si>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</si>
  <si>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</si>
  <si>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</si>
  <si>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</si>
  <si>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</si>
  <si>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</si>
  <si>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</si>
  <si>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</si>
  <si>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</si>
  <si>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</si>
  <si>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</si>
  <si>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</si>
  <si>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</si>
  <si>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</si>
  <si>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</si>
  <si>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</si>
  <si>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</si>
  <si>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</si>
  <si>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</si>
  <si>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</si>
  <si>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</si>
  <si>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</si>
  <si>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</si>
  <si>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</si>
  <si>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</si>
  <si>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</si>
  <si>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</si>
  <si>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</si>
  <si>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</si>
  <si>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</si>
  <si>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</si>
  <si>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</si>
  <si>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</si>
  <si>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</si>
  <si>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</si>
  <si>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</si>
  <si>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</si>
  <si>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</si>
  <si>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</si>
  <si>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</si>
  <si>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</si>
  <si>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</si>
  <si>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</si>
  <si>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</si>
  <si>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</si>
  <si>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</si>
  <si>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</si>
  <si>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</si>
  <si>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</si>
  <si>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</si>
  <si>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</si>
  <si>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</si>
  <si>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</si>
  <si>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</si>
  <si>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</si>
  <si>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</si>
  <si>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</si>
  <si>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</si>
  <si>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</si>
  <si>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</si>
  <si>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</si>
  <si>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</si>
  <si>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</si>
  <si>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</si>
  <si>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</si>
  <si>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</si>
  <si>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</si>
  <si>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</si>
  <si>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</si>
  <si>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</si>
  <si>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</si>
  <si>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</si>
  <si>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</si>
  <si>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</si>
  <si>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</si>
  <si>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</si>
  <si>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</si>
  <si>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</si>
  <si>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</si>
  <si>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</si>
  <si>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</si>
  <si>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</si>
  <si>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</si>
  <si>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</si>
  <si>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</si>
  <si>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</si>
  <si>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</si>
  <si>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</si>
  <si>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</si>
  <si>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</si>
  <si>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</si>
  <si>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</si>
  <si>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</si>
  <si>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</si>
  <si>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</si>
  <si>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</si>
  <si>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</si>
  <si>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</si>
  <si>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</si>
  <si>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</si>
  <si>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</si>
  <si>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</si>
  <si>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</si>
  <si>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</si>
  <si>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</si>
  <si>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</si>
  <si>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</si>
  <si>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</si>
  <si>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</si>
  <si>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</si>
  <si>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</si>
  <si>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</si>
  <si>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</si>
  <si>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</si>
  <si>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</si>
  <si>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</si>
  <si>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</si>
  <si>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</si>
  <si>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</si>
  <si>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</si>
  <si>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</si>
  <si>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</si>
  <si>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</si>
  <si>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</si>
  <si>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</si>
  <si>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</si>
  <si>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</si>
  <si>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</si>
  <si>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</si>
  <si>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</si>
  <si>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</si>
  <si>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</si>
  <si>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</si>
  <si>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</si>
  <si>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</si>
  <si>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</si>
  <si>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</si>
  <si>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</si>
  <si>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</si>
  <si>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</si>
  <si>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</si>
  <si>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</si>
  <si>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</si>
  <si>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</si>
  <si>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</si>
  <si>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</si>
  <si>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</si>
  <si>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</si>
  <si>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</si>
  <si>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</si>
  <si>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</si>
  <si>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</si>
  <si>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</si>
  <si>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</si>
  <si>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</si>
  <si>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</si>
  <si>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</si>
  <si>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</si>
  <si>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</si>
  <si>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</si>
  <si>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</si>
  <si>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</si>
  <si>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</si>
  <si>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</si>
  <si>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</si>
  <si>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</si>
  <si>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</si>
  <si>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</si>
  <si>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</si>
  <si>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</si>
  <si>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</si>
  <si>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</si>
  <si>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</si>
  <si>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</si>
  <si>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</si>
  <si>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</si>
  <si>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</si>
  <si>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</si>
  <si>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</si>
  <si>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</si>
  <si>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</si>
  <si>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</si>
  <si>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</si>
  <si>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</si>
  <si>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</si>
  <si>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</si>
  <si>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</si>
  <si>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</si>
  <si>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</si>
  <si>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</si>
  <si>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</si>
  <si>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</si>
  <si>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</si>
  <si>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</si>
  <si>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</si>
  <si>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</si>
  <si>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</si>
  <si>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</si>
  <si>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</si>
  <si>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</si>
  <si>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</si>
  <si>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</si>
  <si>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</si>
  <si>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</si>
  <si>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</si>
  <si>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</si>
  <si>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</si>
  <si>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</si>
  <si>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</si>
  <si>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</si>
  <si>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</si>
  <si>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</si>
  <si>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</si>
  <si>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</si>
  <si>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</si>
  <si>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</si>
  <si>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</si>
  <si>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</si>
  <si>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</si>
  <si>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</si>
  <si>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</si>
  <si>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</si>
  <si>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</si>
  <si>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</si>
  <si>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</si>
  <si>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</si>
  <si>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</si>
  <si>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</si>
  <si>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</si>
  <si>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</si>
  <si>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</si>
  <si>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</si>
  <si>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</si>
  <si>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</si>
  <si>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</si>
  <si>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</si>
  <si>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</si>
  <si>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</si>
  <si>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</si>
  <si>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</si>
  <si>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</si>
  <si>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</si>
  <si>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</si>
  <si>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</si>
  <si>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</si>
  <si>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</si>
  <si>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</si>
  <si>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</si>
  <si>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</si>
  <si>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</si>
  <si>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</si>
  <si>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</si>
  <si>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</si>
  <si>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</si>
  <si>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</si>
  <si>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</si>
  <si>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</si>
  <si>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</si>
  <si>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</si>
  <si>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</si>
  <si>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</si>
  <si>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</si>
  <si>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</si>
  <si>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</si>
  <si>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</si>
  <si>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</si>
  <si>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</si>
  <si>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</si>
  <si>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</si>
  <si>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</si>
  <si>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</si>
  <si>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</si>
  <si>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</si>
  <si>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</si>
  <si>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</si>
  <si>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</si>
  <si>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</si>
  <si>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</si>
  <si>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</si>
  <si>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</si>
  <si>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</si>
  <si>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</si>
  <si>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</si>
  <si>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</si>
  <si>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</si>
  <si>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</si>
  <si>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</si>
  <si>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</si>
  <si>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</si>
  <si>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</si>
  <si>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</si>
  <si>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</si>
  <si>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</si>
  <si>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</si>
  <si>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</si>
  <si>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</si>
  <si>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</si>
  <si>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</si>
  <si>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</si>
  <si>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</si>
  <si>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</si>
  <si>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</si>
  <si>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</si>
  <si>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</si>
  <si>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</si>
  <si>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</si>
  <si>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</si>
  <si>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</si>
  <si>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</si>
  <si>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</si>
  <si>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</si>
  <si>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</si>
  <si>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</si>
  <si>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</si>
  <si>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</si>
  <si>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</si>
  <si>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</si>
  <si>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</si>
  <si>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</si>
  <si>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</si>
  <si>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</si>
  <si>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</si>
  <si>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</si>
  <si>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</si>
  <si>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</si>
  <si>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</si>
  <si>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</si>
  <si>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</si>
  <si>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</si>
  <si>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</si>
  <si>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</si>
  <si>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</si>
  <si>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</si>
  <si>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</si>
  <si>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</si>
  <si>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</si>
  <si>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</si>
  <si>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</si>
  <si>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</si>
  <si>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</si>
  <si>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</si>
  <si>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</si>
  <si>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</si>
  <si>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</si>
  <si>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</si>
  <si>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</si>
  <si>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</si>
  <si>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</si>
  <si>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</si>
  <si>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</si>
  <si>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</si>
  <si>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</si>
  <si>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</si>
  <si>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</si>
  <si>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</si>
  <si>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</si>
  <si>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</si>
  <si>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</si>
  <si>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</si>
  <si>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</si>
  <si>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</si>
  <si>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</si>
  <si>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</si>
  <si>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</si>
  <si>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</si>
  <si>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</si>
  <si>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</si>
  <si>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</si>
  <si>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</si>
  <si>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</si>
  <si>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</si>
  <si>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</si>
  <si>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</si>
  <si>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</si>
  <si>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</si>
  <si>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</si>
  <si>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</si>
  <si>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</si>
  <si>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</si>
  <si>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</si>
  <si>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</si>
  <si>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</si>
  <si>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</si>
  <si>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</si>
  <si>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</si>
  <si>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</si>
  <si>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</si>
  <si>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</si>
  <si>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</si>
  <si>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</si>
  <si>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</si>
  <si>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</si>
  <si>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</si>
  <si>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</si>
  <si>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</si>
  <si>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</si>
  <si>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</si>
  <si>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</si>
  <si>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</si>
  <si>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</si>
  <si>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</si>
  <si>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</si>
  <si>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</si>
  <si>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</si>
  <si>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</si>
  <si>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</si>
  <si>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</si>
  <si>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</si>
  <si>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</si>
  <si>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</si>
  <si>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</si>
  <si>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</si>
  <si>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</si>
  <si>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</si>
  <si>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</si>
  <si>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</si>
  <si>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</si>
  <si>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</si>
  <si>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</si>
  <si>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</si>
  <si>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</si>
  <si>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</si>
  <si>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</si>
  <si>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</si>
  <si>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</si>
  <si>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</si>
  <si>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</si>
  <si>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</si>
  <si>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</si>
  <si>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</si>
  <si>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</si>
  <si>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</si>
  <si>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</si>
  <si>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</si>
  <si>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</si>
  <si>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</si>
  <si>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</si>
  <si>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</si>
  <si>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</si>
  <si>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</si>
  <si>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</si>
  <si>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</si>
  <si>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</si>
  <si>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</si>
  <si>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</si>
  <si>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</si>
  <si>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</si>
  <si>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</si>
  <si>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</si>
  <si>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</si>
  <si>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</si>
  <si>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</si>
  <si>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</si>
  <si>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</si>
  <si>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</si>
  <si>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</si>
  <si>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</si>
  <si>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</si>
  <si>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</si>
  <si>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</si>
  <si>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</si>
  <si>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</si>
  <si>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</si>
  <si>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</si>
  <si>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</si>
  <si>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</si>
  <si>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</si>
  <si>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</si>
  <si>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</si>
  <si>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</si>
  <si>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</si>
  <si>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</si>
  <si>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</si>
  <si>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</si>
  <si>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</si>
  <si>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</si>
  <si>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</si>
  <si>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</si>
  <si>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</si>
  <si>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</si>
  <si>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</si>
  <si>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</si>
  <si>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</si>
  <si>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</si>
  <si>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</si>
  <si>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</si>
  <si>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</si>
  <si>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</si>
  <si>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</si>
  <si>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</si>
  <si>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</si>
  <si>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</si>
  <si>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</si>
  <si>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</si>
  <si>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</si>
  <si>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</si>
  <si>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</si>
  <si>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</si>
  <si>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</si>
  <si>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</si>
  <si>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</si>
  <si>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</si>
  <si>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</si>
  <si>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</si>
  <si>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</si>
  <si>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</si>
  <si>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</si>
  <si>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</si>
  <si>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</si>
  <si>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</si>
  <si>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</si>
  <si>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</si>
  <si>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</si>
  <si>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</si>
  <si>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</si>
  <si>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</si>
  <si>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</si>
  <si>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</si>
  <si>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</si>
  <si>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</si>
  <si>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</si>
  <si>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</si>
  <si>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</si>
  <si>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</si>
  <si>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</si>
  <si>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</si>
  <si>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</si>
  <si>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</si>
  <si>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</si>
  <si>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</si>
  <si>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</si>
  <si>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</si>
  <si>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</si>
  <si>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</si>
  <si>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</si>
  <si>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</si>
  <si>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</si>
  <si>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</si>
  <si>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</si>
  <si>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</si>
  <si>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</si>
  <si>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</si>
  <si>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</si>
  <si>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</si>
  <si>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</si>
  <si>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</si>
  <si>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</si>
  <si>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</si>
  <si>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</si>
  <si>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</si>
  <si>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</si>
  <si>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</si>
  <si>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</si>
  <si>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</si>
  <si>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</si>
  <si>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</si>
  <si>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</si>
  <si>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</si>
  <si>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</si>
  <si>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</si>
  <si>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</si>
  <si>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</si>
  <si>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</si>
  <si>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</si>
  <si>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</si>
  <si>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</si>
  <si>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</si>
  <si>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</si>
  <si>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</si>
  <si>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</si>
  <si>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</si>
  <si>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</si>
  <si>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</si>
  <si>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</si>
  <si>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</si>
  <si>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</si>
  <si>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</si>
  <si>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</si>
  <si>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</si>
  <si>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</si>
  <si>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</si>
  <si>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</si>
  <si>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</si>
  <si>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</si>
  <si>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</si>
  <si>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</si>
  <si>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</si>
  <si>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</si>
  <si>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</si>
  <si>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</si>
  <si>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</si>
  <si>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</si>
  <si>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</si>
  <si>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</si>
  <si>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</si>
  <si>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</si>
  <si>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</si>
  <si>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</si>
  <si>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</si>
  <si>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</si>
  <si>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</si>
  <si>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</si>
  <si>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</si>
  <si>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</si>
  <si>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</si>
  <si>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</si>
  <si>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</si>
  <si>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</si>
  <si>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</si>
  <si>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</si>
  <si>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</si>
  <si>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</si>
  <si>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</si>
  <si>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</si>
  <si>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</si>
  <si>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</si>
  <si>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</si>
  <si>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</si>
  <si>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</si>
  <si>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</si>
  <si>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</si>
  <si>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</si>
  <si>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</si>
  <si>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</si>
  <si>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</si>
  <si>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</si>
  <si>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</si>
  <si>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</si>
  <si>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</si>
  <si>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</si>
  <si>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</si>
  <si>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</si>
  <si>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</si>
  <si>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</si>
  <si>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</si>
  <si>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</si>
  <si>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</si>
  <si>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</si>
  <si>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</si>
  <si>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</si>
  <si>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</si>
  <si>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</si>
  <si>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</si>
  <si>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</si>
  <si>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</si>
  <si>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</si>
  <si>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</si>
  <si>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</si>
  <si>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</si>
  <si>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</si>
  <si>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</si>
  <si>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</si>
  <si>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</si>
  <si>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</si>
  <si>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</si>
  <si>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</si>
  <si>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</si>
  <si>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</si>
  <si>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</si>
  <si>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</si>
  <si>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</si>
  <si>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</si>
  <si>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</si>
  <si>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</si>
  <si>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</si>
  <si>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</si>
  <si>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</si>
  <si>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</si>
  <si>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</si>
  <si>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</si>
  <si>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</si>
  <si>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</si>
  <si>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</si>
  <si>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</si>
  <si>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</si>
  <si>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</si>
  <si>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</si>
  <si>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</si>
  <si>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</si>
  <si>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</si>
  <si>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</si>
  <si>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</si>
  <si>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</si>
  <si>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</si>
  <si>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</si>
  <si>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</si>
  <si>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</si>
  <si>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</si>
  <si>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</si>
  <si>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</si>
  <si>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</si>
  <si>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</si>
  <si>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</si>
  <si>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</si>
  <si>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</si>
  <si>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</si>
  <si>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</si>
  <si>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</si>
  <si>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</si>
  <si>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</si>
  <si>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</si>
  <si>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</si>
  <si>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</si>
  <si>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</si>
  <si>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</si>
  <si>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</si>
  <si>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</si>
  <si>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</si>
  <si>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</si>
  <si>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</si>
  <si>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</si>
  <si>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</si>
  <si>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</si>
  <si>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</si>
  <si>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</si>
  <si>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</si>
  <si>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</si>
  <si>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</si>
  <si>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</si>
  <si>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</si>
  <si>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</si>
  <si>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</si>
  <si>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</si>
  <si>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</si>
  <si>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</si>
  <si>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</si>
  <si>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</si>
  <si>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</si>
  <si>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</si>
  <si>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</si>
  <si>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</si>
  <si>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</si>
  <si>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</si>
  <si>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</si>
  <si>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</si>
  <si>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</si>
  <si>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</si>
  <si>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</si>
  <si>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</si>
  <si>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</si>
  <si>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</si>
  <si>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</si>
  <si>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</si>
  <si>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</si>
  <si>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</si>
  <si>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</si>
  <si>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</si>
  <si>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</si>
  <si>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</si>
  <si>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</si>
  <si>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</si>
  <si>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</si>
  <si>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</si>
  <si>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</si>
  <si>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</si>
  <si>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</si>
  <si>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</si>
  <si>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</si>
  <si>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</si>
  <si>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</si>
  <si>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</si>
  <si>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</si>
  <si>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</si>
  <si>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</si>
  <si>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</si>
  <si>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</si>
  <si>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</si>
  <si>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</si>
  <si>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</si>
  <si>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</si>
  <si>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</si>
  <si>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</si>
  <si>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</si>
  <si>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</si>
  <si>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</si>
  <si>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</si>
  <si>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</si>
  <si>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</si>
  <si>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</si>
  <si>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</si>
  <si>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</si>
  <si>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</si>
  <si>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</si>
  <si>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</si>
  <si>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</si>
  <si>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</si>
  <si>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</si>
  <si>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</si>
  <si>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</si>
  <si>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</si>
  <si>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</si>
  <si>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</si>
  <si>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</si>
  <si>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</si>
  <si>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</si>
  <si>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</si>
  <si>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</si>
  <si>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</si>
  <si>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</si>
  <si>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</si>
  <si>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</si>
  <si>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</si>
  <si>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</si>
  <si>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</si>
  <si>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</si>
  <si>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</si>
  <si>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</si>
  <si>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</si>
  <si>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</si>
  <si>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</si>
  <si>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</si>
  <si>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</si>
  <si>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</si>
  <si>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</si>
  <si>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</si>
  <si>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</si>
  <si>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</si>
  <si>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</si>
  <si>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</si>
  <si>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</si>
  <si>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</si>
  <si>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</si>
  <si>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</si>
  <si>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</si>
  <si>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</si>
  <si>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</si>
  <si>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</si>
  <si>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</si>
  <si>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</si>
  <si>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</si>
  <si>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</si>
  <si>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</si>
  <si>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</si>
  <si>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</si>
  <si>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</si>
  <si>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</si>
  <si>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</si>
  <si>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</si>
  <si>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</si>
  <si>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</si>
  <si>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</si>
  <si>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</si>
  <si>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</si>
  <si>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</si>
  <si>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</si>
  <si>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</si>
  <si>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</si>
  <si>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</si>
  <si>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</si>
  <si>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</si>
  <si>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</si>
  <si>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</si>
  <si>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</si>
  <si>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</si>
  <si>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</si>
  <si>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</si>
  <si>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</si>
  <si>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</si>
  <si>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</si>
  <si>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</si>
  <si>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</si>
  <si>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</si>
  <si>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</si>
  <si>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</si>
  <si>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</si>
  <si>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</si>
  <si>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</si>
  <si>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</si>
  <si>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</si>
  <si>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</si>
  <si>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</si>
  <si>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</si>
  <si>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</si>
  <si>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</si>
  <si>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</si>
  <si>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</si>
  <si>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</si>
  <si>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</si>
  <si>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</si>
  <si>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</si>
  <si>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</si>
  <si>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</si>
  <si>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</si>
  <si>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</si>
  <si>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</si>
  <si>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</si>
  <si>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</si>
  <si>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</si>
  <si>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</si>
  <si>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</si>
  <si>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</si>
  <si>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</si>
  <si>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</si>
  <si>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</si>
  <si>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</si>
  <si>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</si>
  <si>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</si>
  <si>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</si>
  <si>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</si>
  <si>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</si>
  <si>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</si>
  <si>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</si>
  <si>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</si>
  <si>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</si>
  <si>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</si>
  <si>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</si>
  <si>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</si>
  <si>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</si>
  <si>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</si>
  <si>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</si>
  <si>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</si>
  <si>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</si>
  <si>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</si>
  <si>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</si>
  <si>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</si>
  <si>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</si>
  <si>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</si>
  <si>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</si>
  <si>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</si>
  <si>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</si>
  <si>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</si>
  <si>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</si>
  <si>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</si>
  <si>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</si>
  <si>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</si>
  <si>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</si>
  <si>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</si>
  <si>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</si>
  <si>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</si>
  <si>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</si>
  <si>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</si>
  <si>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</si>
  <si>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</si>
  <si>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</si>
  <si>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</si>
  <si>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</si>
  <si>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</si>
  <si>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</si>
  <si>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</si>
  <si>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</si>
  <si>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</si>
  <si>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</si>
  <si>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</si>
  <si>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</si>
  <si>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</si>
  <si>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</si>
  <si>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</si>
  <si>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</si>
  <si>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</si>
  <si>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</si>
  <si>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</si>
  <si>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</si>
  <si>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</si>
  <si>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</si>
  <si>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</si>
  <si>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</si>
  <si>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</si>
  <si>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</si>
  <si>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</si>
  <si>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</si>
  <si>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</si>
  <si>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</si>
  <si>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</si>
  <si>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</si>
  <si>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</si>
  <si>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</si>
  <si>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</si>
  <si>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</si>
  <si>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</si>
  <si>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</si>
  <si>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</si>
  <si>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</si>
  <si>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</si>
  <si>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</si>
  <si>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</si>
  <si>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</si>
  <si>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</si>
  <si>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</si>
  <si>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</si>
  <si>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</si>
  <si>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</si>
  <si>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</si>
  <si>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</si>
  <si>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</si>
  <si>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</si>
  <si>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</si>
  <si>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</si>
  <si>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</si>
  <si>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</si>
  <si>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</si>
  <si>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</si>
  <si>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</si>
  <si>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</si>
  <si>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</si>
  <si>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</si>
  <si>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</si>
  <si>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</si>
  <si>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</si>
  <si>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</si>
  <si>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</si>
  <si>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</si>
  <si>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</si>
  <si>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</si>
  <si>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</si>
  <si>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</si>
  <si>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</si>
  <si>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</si>
  <si>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</si>
  <si>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</si>
  <si>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</si>
  <si>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</si>
  <si>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</si>
  <si>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</si>
  <si>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</si>
  <si>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</si>
  <si>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</si>
  <si>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</si>
  <si>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</si>
  <si>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</si>
  <si>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</si>
  <si>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</si>
  <si>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</si>
  <si>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</si>
  <si>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</si>
  <si>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</si>
  <si>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</si>
  <si>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</si>
  <si>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</si>
  <si>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</si>
  <si>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</si>
  <si>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</si>
  <si>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</si>
  <si>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</si>
  <si>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</si>
  <si>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</si>
  <si>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</si>
  <si>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</si>
  <si>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</si>
  <si>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</si>
  <si>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</si>
  <si>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</si>
  <si>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</si>
  <si>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</si>
  <si>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</si>
  <si>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</si>
  <si>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</si>
  <si>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</si>
  <si>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</si>
  <si>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</si>
  <si>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</si>
  <si>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</si>
  <si>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</si>
  <si>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</si>
  <si>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</si>
  <si>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</si>
  <si>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</si>
  <si>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</si>
  <si>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</si>
  <si>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</si>
  <si>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</si>
  <si>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</si>
  <si>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</si>
  <si>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</si>
  <si>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</si>
  <si>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</si>
  <si>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</si>
  <si>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</si>
  <si>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</si>
  <si>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</si>
  <si>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</si>
  <si>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</si>
  <si>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</si>
  <si>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</si>
  <si>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</si>
  <si>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</si>
  <si>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</si>
  <si>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</si>
  <si>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</si>
  <si>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</si>
  <si>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</si>
  <si>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</si>
  <si>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</si>
  <si>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</si>
  <si>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</si>
  <si>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</si>
  <si>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</si>
  <si>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</si>
  <si>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</si>
  <si>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</si>
  <si>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</si>
  <si>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</si>
  <si>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</si>
  <si>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</si>
  <si>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</si>
  <si>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</si>
  <si>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</si>
  <si>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</si>
  <si>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</si>
  <si>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</si>
  <si>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</si>
  <si>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</si>
  <si>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</si>
  <si>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</si>
  <si>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</si>
  <si>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</si>
  <si>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</si>
  <si>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</si>
  <si>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</si>
  <si>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</si>
  <si>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</si>
  <si>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</si>
  <si>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</si>
  <si>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</si>
  <si>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</si>
  <si>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</si>
  <si>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</si>
  <si>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</si>
  <si>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</si>
  <si>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</si>
  <si>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</si>
  <si>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</si>
  <si>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</si>
  <si>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</si>
  <si>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</si>
  <si>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</si>
  <si>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</si>
  <si>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</si>
  <si>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</si>
  <si>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</si>
  <si>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</si>
  <si>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</si>
  <si>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</si>
  <si>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</si>
  <si>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</si>
  <si>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</si>
  <si>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</si>
  <si>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</si>
  <si>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</si>
  <si>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</si>
  <si>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</si>
  <si>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</si>
  <si>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</si>
  <si>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</si>
  <si>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</si>
  <si>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</si>
  <si>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</si>
  <si>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</si>
  <si>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</si>
  <si>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</si>
  <si>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</si>
  <si>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</si>
  <si>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</si>
  <si>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</si>
  <si>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</si>
  <si>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</si>
  <si>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</si>
  <si>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</si>
  <si>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</si>
  <si>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</si>
  <si>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</si>
  <si>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</si>
  <si>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</si>
  <si>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</si>
  <si>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</si>
  <si>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</si>
  <si>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</si>
  <si>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</si>
  <si>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</si>
  <si>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</si>
  <si>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</si>
  <si>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</si>
  <si>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</si>
  <si>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</si>
  <si>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</si>
  <si>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</si>
  <si>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</si>
  <si>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</si>
  <si>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</si>
  <si>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</si>
  <si>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</si>
  <si>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</si>
  <si>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</si>
  <si>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</si>
  <si>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</si>
  <si>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</si>
  <si>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</si>
  <si>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</si>
  <si>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</si>
  <si>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</si>
  <si>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</si>
  <si>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</si>
  <si>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</si>
  <si>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</si>
  <si>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</si>
  <si>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</si>
  <si>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</si>
  <si>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</si>
  <si>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</si>
  <si>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</si>
  <si>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</si>
  <si>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</si>
  <si>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</si>
  <si>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</si>
  <si>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</si>
  <si>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</si>
  <si>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</si>
  <si>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</si>
  <si>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</si>
  <si>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</si>
  <si>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</si>
  <si>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</si>
  <si>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</si>
  <si>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</si>
  <si>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</si>
  <si>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</si>
  <si>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</si>
  <si>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</si>
  <si>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</si>
  <si>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</si>
  <si>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</si>
  <si>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</si>
  <si>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</si>
  <si>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</si>
  <si>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</si>
  <si>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</si>
  <si>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</si>
  <si>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</si>
  <si>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</si>
  <si>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</si>
  <si>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</si>
  <si>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</si>
  <si>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</si>
  <si>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</si>
  <si>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</si>
  <si>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</si>
  <si>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</si>
  <si>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</si>
  <si>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</si>
  <si>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</si>
  <si>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</si>
  <si>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</si>
  <si>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</si>
  <si>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</si>
  <si>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</si>
  <si>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</si>
  <si>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</si>
  <si>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</si>
  <si>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</si>
  <si>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</si>
  <si>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</si>
  <si>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</si>
  <si>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</si>
  <si>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</si>
  <si>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</si>
  <si>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</si>
  <si>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</si>
  <si>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</si>
  <si>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</si>
  <si>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</si>
  <si>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</si>
  <si>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</si>
  <si>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</si>
  <si>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</si>
  <si>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</si>
  <si>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</si>
  <si>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</si>
  <si>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</si>
  <si>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</si>
  <si>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</si>
  <si>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</si>
  <si>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</si>
  <si>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</si>
  <si>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</si>
  <si>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</si>
  <si>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</si>
  <si>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</si>
  <si>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</si>
  <si>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</si>
  <si>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</si>
  <si>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</si>
  <si>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</si>
  <si>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</si>
  <si>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</si>
  <si>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</si>
  <si>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</si>
  <si>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</si>
  <si>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</si>
  <si>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</si>
  <si>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</si>
  <si>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</si>
  <si>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</si>
  <si>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</si>
  <si>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</si>
  <si>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</si>
  <si>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</si>
  <si>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</si>
  <si>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</si>
  <si>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</si>
  <si>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</si>
  <si>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</si>
  <si>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</si>
  <si>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</si>
  <si>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</si>
  <si>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</si>
  <si>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</si>
  <si>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</si>
  <si>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</si>
  <si>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</si>
  <si>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</si>
  <si>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</si>
  <si>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</si>
  <si>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</si>
  <si>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</si>
  <si>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</si>
  <si>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</si>
  <si>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</si>
  <si>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</si>
  <si>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</si>
  <si>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</si>
  <si>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</si>
  <si>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</si>
  <si>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</si>
  <si>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</si>
  <si>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</si>
  <si>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</si>
  <si>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</si>
  <si>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</si>
  <si>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</si>
  <si>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</si>
  <si>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</si>
  <si>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</si>
  <si>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</si>
  <si>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</si>
  <si>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</si>
  <si>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</si>
  <si>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</si>
  <si>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</si>
  <si>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</si>
  <si>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</si>
  <si>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</si>
  <si>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</si>
  <si>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</si>
  <si>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</si>
  <si>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</si>
  <si>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</si>
  <si>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</si>
  <si>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</si>
  <si>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</si>
  <si>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</si>
  <si>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</si>
  <si>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</si>
  <si>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</si>
  <si>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</si>
  <si>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</si>
  <si>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</si>
  <si>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</si>
  <si>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</si>
  <si>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</si>
  <si>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</si>
  <si>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</si>
  <si>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</si>
  <si>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</si>
  <si>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</si>
  <si>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</si>
  <si>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</si>
  <si>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</si>
  <si>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</si>
  <si>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</si>
  <si>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</si>
  <si>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</si>
  <si>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</si>
  <si>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</si>
  <si>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</si>
  <si>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</si>
  <si>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</si>
  <si>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</si>
  <si>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</si>
  <si>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</si>
  <si>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</si>
  <si>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</si>
  <si>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</si>
  <si>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</si>
  <si>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</si>
  <si>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</si>
  <si>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</si>
  <si>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</si>
  <si>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</si>
  <si>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</si>
  <si>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</si>
  <si>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</si>
  <si>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</si>
  <si>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</si>
  <si>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</si>
  <si>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</si>
  <si>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</si>
  <si>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</si>
  <si>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</si>
  <si>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</si>
  <si>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</si>
  <si>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</si>
  <si>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</si>
  <si>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</si>
  <si>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</si>
  <si>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</si>
  <si>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</si>
  <si>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</si>
  <si>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</si>
  <si>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</si>
  <si>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</si>
  <si>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</si>
  <si>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</si>
  <si>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</si>
  <si>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</si>
  <si>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</si>
  <si>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</si>
  <si>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</si>
  <si>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</si>
  <si>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</si>
  <si>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</si>
  <si>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</si>
  <si>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</si>
  <si>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</si>
  <si>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</si>
  <si>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</si>
  <si>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</si>
  <si>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</si>
  <si>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</si>
  <si>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</si>
  <si>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</si>
  <si>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</si>
  <si>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</si>
  <si>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</si>
  <si>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</si>
  <si>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</si>
  <si>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</si>
  <si>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</si>
  <si>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</si>
  <si>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</si>
  <si>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</si>
  <si>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</si>
  <si>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</si>
  <si>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</si>
  <si>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</si>
  <si>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</si>
  <si>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</si>
  <si>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</si>
  <si>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</si>
  <si>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</si>
  <si>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</si>
  <si>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</si>
  <si>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</si>
  <si>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</si>
  <si>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</si>
  <si>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</si>
  <si>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</si>
  <si>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</si>
  <si>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</si>
  <si>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</si>
  <si>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</si>
  <si>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</si>
  <si>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</si>
  <si>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</si>
  <si>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</si>
  <si>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</si>
  <si>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</si>
  <si>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</si>
  <si>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</si>
  <si>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</si>
  <si>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</si>
  <si>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</si>
  <si>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</si>
  <si>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</si>
  <si>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</si>
  <si>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</si>
  <si>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</si>
  <si>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</si>
  <si>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</si>
  <si>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</si>
  <si>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</si>
  <si>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</si>
  <si>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</si>
  <si>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</si>
  <si>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</si>
  <si>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</si>
  <si>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</si>
  <si>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</si>
  <si>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</si>
  <si>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</si>
  <si>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</si>
  <si>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</si>
  <si>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</si>
  <si>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</si>
  <si>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</si>
  <si>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</si>
  <si>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</si>
  <si>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</si>
  <si>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</si>
  <si>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</si>
  <si>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</si>
  <si>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</si>
  <si>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</si>
  <si>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</si>
  <si>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</si>
  <si>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</si>
  <si>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</si>
  <si>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</si>
  <si>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</si>
  <si>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</si>
  <si>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</si>
  <si>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</si>
  <si>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</si>
  <si>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</si>
  <si>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</si>
  <si>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</si>
  <si>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</si>
  <si>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</si>
  <si>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</si>
  <si>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</si>
  <si>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</si>
  <si>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</si>
  <si>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</si>
  <si>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</si>
  <si>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</si>
  <si>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</si>
  <si>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</si>
  <si>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</si>
  <si>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</si>
  <si>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</si>
  <si>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</si>
  <si>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</si>
  <si>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</si>
  <si>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</si>
  <si>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</si>
  <si>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</si>
  <si>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</si>
  <si>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</si>
  <si>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</si>
  <si>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</si>
  <si>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</si>
  <si>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</si>
  <si>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</si>
  <si>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</si>
  <si>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</si>
  <si>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</si>
  <si>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</si>
  <si>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</si>
  <si>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</si>
  <si>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</si>
  <si>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</si>
  <si>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</si>
  <si>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</si>
  <si>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</si>
  <si>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</si>
  <si>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</si>
  <si>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</si>
  <si>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</si>
  <si>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</si>
  <si>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</si>
  <si>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</si>
  <si>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</si>
  <si>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</si>
  <si>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</si>
  <si>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</si>
  <si>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</si>
  <si>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</si>
  <si>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</si>
  <si>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</si>
  <si>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</si>
  <si>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</si>
  <si>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</si>
  <si>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</si>
  <si>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</si>
  <si>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</si>
  <si>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</si>
  <si>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</si>
  <si>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</si>
  <si>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</si>
  <si>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</si>
  <si>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</si>
  <si>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</si>
  <si>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</si>
  <si>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</si>
  <si>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</si>
  <si>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</si>
  <si>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</si>
  <si>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</si>
  <si>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</si>
  <si>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</si>
  <si>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</si>
  <si>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</si>
  <si>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</si>
  <si>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</si>
  <si>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</si>
  <si>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</si>
  <si>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</si>
  <si>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</si>
  <si>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</si>
  <si>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</si>
  <si>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</si>
  <si>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</si>
  <si>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</si>
  <si>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</si>
  <si>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</si>
  <si>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</si>
  <si>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</si>
  <si>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</si>
  <si>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</si>
  <si>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</si>
  <si>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</si>
  <si>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</si>
  <si>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</si>
  <si>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</si>
  <si>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</si>
  <si>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</si>
  <si>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</si>
  <si>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</si>
  <si>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</si>
  <si>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</si>
  <si>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</si>
  <si>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</si>
  <si>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</si>
  <si>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</si>
  <si>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</si>
  <si>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</si>
  <si>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</si>
  <si>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</si>
  <si>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</si>
  <si>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</si>
  <si>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</si>
  <si>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</si>
  <si>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</si>
  <si>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</si>
  <si>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</si>
  <si>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</si>
  <si>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</si>
  <si>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</si>
  <si>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</si>
  <si>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</si>
  <si>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</si>
  <si>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</si>
  <si>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</si>
  <si>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</si>
  <si>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</si>
  <si>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</si>
  <si>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</si>
  <si>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</si>
  <si>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</si>
  <si>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</si>
  <si>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</si>
  <si>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</si>
  <si>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</si>
  <si>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</si>
  <si>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</si>
  <si>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</si>
  <si>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</si>
  <si>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</si>
  <si>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</si>
  <si>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</si>
  <si>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</si>
  <si>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</si>
  <si>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</si>
  <si>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</si>
  <si>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</si>
  <si>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</si>
  <si>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</si>
  <si>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</si>
  <si>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</si>
  <si>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</si>
  <si>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</si>
  <si>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</si>
  <si>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</si>
  <si>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</si>
  <si>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</si>
  <si>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</si>
  <si>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</si>
  <si>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</si>
  <si>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</si>
  <si>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</si>
  <si>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</si>
  <si>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</si>
  <si>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</si>
  <si>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</si>
  <si>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</si>
  <si>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</si>
  <si>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</si>
  <si>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</si>
  <si>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</si>
  <si>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</si>
  <si>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</si>
  <si>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</si>
  <si>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</si>
  <si>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</si>
  <si>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</si>
  <si>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</si>
  <si>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</si>
  <si>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</si>
  <si>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</si>
  <si>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</si>
  <si>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</si>
  <si>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</si>
  <si>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</si>
  <si>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</si>
  <si>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</si>
  <si>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</si>
  <si>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</si>
  <si>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</si>
  <si>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</si>
  <si>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</si>
  <si>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</si>
  <si>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</si>
  <si>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</si>
  <si>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</si>
  <si>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</si>
  <si>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</si>
  <si>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</si>
  <si>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</si>
  <si>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</si>
  <si>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</si>
  <si>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</si>
  <si>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</si>
  <si>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</si>
  <si>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</si>
  <si>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</si>
  <si>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</si>
  <si>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</si>
  <si>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</si>
  <si>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</si>
  <si>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</si>
  <si>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</si>
  <si>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</si>
  <si>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</si>
  <si>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</si>
  <si>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</si>
  <si>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</si>
  <si>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</si>
  <si>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</si>
  <si>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</si>
  <si>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</si>
  <si>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</si>
  <si>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</si>
  <si>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</si>
  <si>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</si>
  <si>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</si>
  <si>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</si>
  <si>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</si>
  <si>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</si>
  <si>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</si>
  <si>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</si>
  <si>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</si>
  <si>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</si>
  <si>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</si>
  <si>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</si>
  <si>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</si>
  <si>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</si>
  <si>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</si>
  <si>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</si>
  <si>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</si>
  <si>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</si>
  <si>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</si>
  <si>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</si>
  <si>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</si>
  <si>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</si>
  <si>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</si>
  <si>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</si>
  <si>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</si>
  <si>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</si>
  <si>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</si>
  <si>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</si>
  <si>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</si>
  <si>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</si>
  <si>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</si>
  <si>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</si>
  <si>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</si>
  <si>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</si>
  <si>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</si>
  <si>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</si>
  <si>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</si>
  <si>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</si>
  <si>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</si>
  <si>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</si>
  <si>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</si>
  <si>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</si>
  <si>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</si>
  <si>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</si>
  <si>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</si>
  <si>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</si>
  <si>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</si>
  <si>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</si>
  <si>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</si>
  <si>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</si>
  <si>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</si>
  <si>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</si>
  <si>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</si>
  <si>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</si>
  <si>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</si>
  <si>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</si>
  <si>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</si>
  <si>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</si>
  <si>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</si>
  <si>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</si>
  <si>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</si>
  <si>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</si>
  <si>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</si>
  <si>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</si>
  <si>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</si>
  <si>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</si>
  <si>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</si>
  <si>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</si>
  <si>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</si>
  <si>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</si>
  <si>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</si>
  <si>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</si>
  <si>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</si>
  <si>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</si>
  <si>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</si>
  <si>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</si>
  <si>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</si>
  <si>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</si>
  <si>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</si>
  <si>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</si>
  <si>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</si>
  <si>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</si>
  <si>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</si>
  <si>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</si>
  <si>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</si>
  <si>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</si>
  <si>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</si>
  <si>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</si>
  <si>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</si>
  <si>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</si>
  <si>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</si>
  <si>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</si>
  <si>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</si>
  <si>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</si>
  <si>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</si>
  <si>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</si>
  <si>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</si>
  <si>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</si>
  <si>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</si>
  <si>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</si>
  <si>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</si>
  <si>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</si>
  <si>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</si>
  <si>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</si>
  <si>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</si>
  <si>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</si>
  <si>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</si>
  <si>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</si>
  <si>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</si>
  <si>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</si>
  <si>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</si>
  <si>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</si>
  <si>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</si>
  <si>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</si>
  <si>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</si>
  <si>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</si>
  <si>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</si>
  <si>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</si>
  <si>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</si>
  <si>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</si>
  <si>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</si>
  <si>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</si>
  <si>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</si>
  <si>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</si>
  <si>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</si>
  <si>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</si>
  <si>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</si>
  <si>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</si>
  <si>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</si>
  <si>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</si>
  <si>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</si>
  <si>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</si>
  <si>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</si>
  <si>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</si>
  <si>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</si>
  <si>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</si>
  <si>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</si>
  <si>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</si>
  <si>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</si>
  <si>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</si>
  <si>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</si>
  <si>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</si>
  <si>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</si>
  <si>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</si>
  <si>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</si>
  <si>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</si>
  <si>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</si>
  <si>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</si>
  <si>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</si>
  <si>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</si>
  <si>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</si>
  <si>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</si>
  <si>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</si>
  <si>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</si>
  <si>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</si>
  <si>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</si>
  <si>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</si>
  <si>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</si>
  <si>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</si>
  <si>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</si>
  <si>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</si>
  <si>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</si>
  <si>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</si>
  <si>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</si>
  <si>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</si>
  <si>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</si>
  <si>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</si>
  <si>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</si>
  <si>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</si>
  <si>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</si>
  <si>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</si>
  <si>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</si>
  <si>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</si>
  <si>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</si>
  <si>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</si>
  <si>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</si>
  <si>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</si>
  <si>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</si>
  <si>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</si>
  <si>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</si>
  <si>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</si>
  <si>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</si>
  <si>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</si>
  <si>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</si>
  <si>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</si>
  <si>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</si>
  <si>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</si>
  <si>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</si>
  <si>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</si>
  <si>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</si>
  <si>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</si>
  <si>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</si>
  <si>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</si>
  <si>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</si>
  <si>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</si>
  <si>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</si>
  <si>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</si>
  <si>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</si>
  <si>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</si>
  <si>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</si>
  <si>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</si>
  <si>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</si>
  <si>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</si>
  <si>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</si>
  <si>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</si>
  <si>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</si>
  <si>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</si>
  <si>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</si>
  <si>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</si>
  <si>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</si>
  <si>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</si>
  <si>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</si>
  <si>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</si>
  <si>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</si>
  <si>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</si>
  <si>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</si>
  <si>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</si>
  <si>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</si>
  <si>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</si>
  <si>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</si>
  <si>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</si>
  <si>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</si>
  <si>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</si>
  <si>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</si>
  <si>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</si>
  <si>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</si>
  <si>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</si>
  <si>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</si>
  <si>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</si>
  <si>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</si>
  <si>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</si>
  <si>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</si>
  <si>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</si>
  <si>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</si>
  <si>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</si>
  <si>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</si>
  <si>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</si>
  <si>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</si>
  <si>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</si>
  <si>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</si>
  <si>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</si>
  <si>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</si>
  <si>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</si>
  <si>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</si>
  <si>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</si>
  <si>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</si>
  <si>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</si>
  <si>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</si>
  <si>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</si>
  <si>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</si>
  <si>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</si>
  <si>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</si>
  <si>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</si>
  <si>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</si>
  <si>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</si>
  <si>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</si>
  <si>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</si>
  <si>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</si>
  <si>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</si>
  <si>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</si>
  <si>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</si>
  <si>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</si>
  <si>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</si>
  <si>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</si>
  <si>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</si>
  <si>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</si>
  <si>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</si>
  <si>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</si>
  <si>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</si>
  <si>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</si>
  <si>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</si>
  <si>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</si>
  <si>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</si>
  <si>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</si>
  <si>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</si>
  <si>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</si>
  <si>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</si>
  <si>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</si>
  <si>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</si>
  <si>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</si>
  <si>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</si>
  <si>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</si>
  <si>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</si>
  <si>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</si>
  <si>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</si>
  <si>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</si>
  <si>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</si>
  <si>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</si>
  <si>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</si>
  <si>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</si>
  <si>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</si>
  <si>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</si>
  <si>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</si>
  <si>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</si>
  <si>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</si>
  <si>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</si>
  <si>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</si>
  <si>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</si>
  <si>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</si>
  <si>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</si>
  <si>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</si>
  <si>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</si>
  <si>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</si>
  <si>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</si>
  <si>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</si>
  <si>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</si>
  <si>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</si>
  <si>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</si>
  <si>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</si>
  <si>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</si>
  <si>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</si>
  <si>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</si>
  <si>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</si>
  <si>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</si>
  <si>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</si>
  <si>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</si>
  <si>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</si>
  <si>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</si>
  <si>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</si>
  <si>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</si>
  <si>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</si>
  <si>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</si>
  <si>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</si>
  <si>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</si>
  <si>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</si>
  <si>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</si>
  <si>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</si>
  <si>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</si>
  <si>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</si>
  <si>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</si>
  <si>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</si>
  <si>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</si>
  <si>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</si>
  <si>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</si>
  <si>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</si>
  <si>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</si>
  <si>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</si>
  <si>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</si>
  <si>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</si>
  <si>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</si>
  <si>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</si>
  <si>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</si>
  <si>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</si>
  <si>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</si>
  <si>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</si>
  <si>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</si>
  <si>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</si>
  <si>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</si>
  <si>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</si>
  <si>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</si>
  <si>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</si>
  <si>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</si>
  <si>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</si>
  <si>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</si>
  <si>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</si>
  <si>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</si>
  <si>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</si>
  <si>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</si>
  <si>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</si>
  <si>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</si>
  <si>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</si>
  <si>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</si>
  <si>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</si>
  <si>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</si>
  <si>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</si>
  <si>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</si>
  <si>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</si>
  <si>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</si>
  <si>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</si>
  <si>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</si>
  <si>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</si>
  <si>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</si>
  <si>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</si>
  <si>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</si>
  <si>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</si>
  <si>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</si>
  <si>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</si>
  <si>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</si>
  <si>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</si>
  <si>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</si>
  <si>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</si>
  <si>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</si>
  <si>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</si>
  <si>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</si>
  <si>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</si>
  <si>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</si>
  <si>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</si>
  <si>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</si>
  <si>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</si>
  <si>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</si>
  <si>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</si>
  <si>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</si>
  <si>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</si>
  <si>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</si>
  <si>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</si>
  <si>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</si>
  <si>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</si>
  <si>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</si>
  <si>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</si>
  <si>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</si>
  <si>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</si>
  <si>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</si>
  <si>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</si>
  <si>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</si>
  <si>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</si>
  <si>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</si>
  <si>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</si>
  <si>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</si>
  <si>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</si>
  <si>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</si>
  <si>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</si>
  <si>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</si>
  <si>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</si>
  <si>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</si>
  <si>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</si>
  <si>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</si>
  <si>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</si>
  <si>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</si>
  <si>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</si>
  <si>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</si>
  <si>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</si>
  <si>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</si>
  <si>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</si>
  <si>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</si>
  <si>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</si>
  <si>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</si>
  <si>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</si>
  <si>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</si>
  <si>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</si>
  <si>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</si>
  <si>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</si>
  <si>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</si>
  <si>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</si>
  <si>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</si>
  <si>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</si>
  <si>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</si>
  <si>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</si>
  <si>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</si>
  <si>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</si>
  <si>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</si>
  <si>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</si>
  <si>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</si>
  <si>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</si>
  <si>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</si>
  <si>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</si>
  <si>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</si>
  <si>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</si>
  <si>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</si>
  <si>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</si>
  <si>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</si>
  <si>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</si>
  <si>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</si>
  <si>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</si>
  <si>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</si>
  <si>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</si>
  <si>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</si>
  <si>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</si>
  <si>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</si>
  <si>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</si>
  <si>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</si>
  <si>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</si>
  <si>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</si>
  <si>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</si>
  <si>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</si>
  <si>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</si>
  <si>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</si>
  <si>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</si>
  <si>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</si>
  <si>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</si>
  <si>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</si>
  <si>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</si>
  <si>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</si>
  <si>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</si>
  <si>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</si>
  <si>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</si>
  <si>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</si>
  <si>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</si>
  <si>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</si>
  <si>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</si>
  <si>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</si>
  <si>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</si>
  <si>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</si>
  <si>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</si>
  <si>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</si>
  <si>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</si>
  <si>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</si>
  <si>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</si>
  <si>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</si>
  <si>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</si>
  <si>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</si>
  <si>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</si>
  <si>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</si>
  <si>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</si>
  <si>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</si>
  <si>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</si>
  <si>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</si>
  <si>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</si>
  <si>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</si>
  <si>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</si>
  <si>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</si>
  <si>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</si>
  <si>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</si>
  <si>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</si>
  <si>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</si>
  <si>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</si>
  <si>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</si>
  <si>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</si>
  <si>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</si>
  <si>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</si>
  <si>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</si>
  <si>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</si>
  <si>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</si>
  <si>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</si>
  <si>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</si>
  <si>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</si>
  <si>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</si>
  <si>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</si>
  <si>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</si>
  <si>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</si>
  <si>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</si>
  <si>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</si>
  <si>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</si>
  <si>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</si>
  <si>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</si>
  <si>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</si>
  <si>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</si>
  <si>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</si>
  <si>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</si>
  <si>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</si>
  <si>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</si>
  <si>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</si>
  <si>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</si>
  <si>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</si>
  <si>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</si>
  <si>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</si>
  <si>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</si>
  <si>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</si>
  <si>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</si>
  <si>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</si>
  <si>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</si>
  <si>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</si>
  <si>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</si>
  <si>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</si>
  <si>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</si>
  <si>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</si>
  <si>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</si>
  <si>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</si>
  <si>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</si>
  <si>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</si>
  <si>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</si>
  <si>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</si>
  <si>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</si>
  <si>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</si>
  <si>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</si>
  <si>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</si>
  <si>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</si>
  <si>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</si>
  <si>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</si>
  <si>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</si>
  <si>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</si>
  <si>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</si>
  <si>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</si>
  <si>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</si>
  <si>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</si>
  <si>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</si>
  <si>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</si>
  <si>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</si>
  <si>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</si>
  <si>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</si>
  <si>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</si>
  <si>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</si>
  <si>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</si>
  <si>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</si>
  <si>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</si>
  <si>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</si>
  <si>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</si>
  <si>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</si>
  <si>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</si>
  <si>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</si>
  <si>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</si>
  <si>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</si>
  <si>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</si>
  <si>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</si>
  <si>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</si>
  <si>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</si>
  <si>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</si>
  <si>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</si>
  <si>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</si>
  <si>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</si>
  <si>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</si>
  <si>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</si>
  <si>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</si>
  <si>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</si>
  <si>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</si>
  <si>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</si>
  <si>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</si>
  <si>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</si>
  <si>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</si>
  <si>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</si>
  <si>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</si>
  <si>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</si>
  <si>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</si>
  <si>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</si>
  <si>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</si>
  <si>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</si>
  <si>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</si>
  <si>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</si>
  <si>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</si>
  <si>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</si>
  <si>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</si>
  <si>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</si>
  <si>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</si>
  <si>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</si>
  <si>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</si>
  <si>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</si>
  <si>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</si>
  <si>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</si>
  <si>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</si>
  <si>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</si>
  <si>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</si>
  <si>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</si>
  <si>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</si>
  <si>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</si>
  <si>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</si>
  <si>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</si>
  <si>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</si>
  <si>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</si>
  <si>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</si>
  <si>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</si>
  <si>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</si>
  <si>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</si>
  <si>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</si>
  <si>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</si>
  <si>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</si>
  <si>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</si>
  <si>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</si>
  <si>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</si>
  <si>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</si>
  <si>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</si>
  <si>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</si>
  <si>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</si>
  <si>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</si>
  <si>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</si>
  <si>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</si>
  <si>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</si>
  <si>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</si>
  <si>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</si>
  <si>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</si>
  <si>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</si>
  <si>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</si>
  <si>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</si>
  <si>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</si>
  <si>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</si>
  <si>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</si>
  <si>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</si>
  <si>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</si>
  <si>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</si>
  <si>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</si>
  <si>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</si>
  <si>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</si>
  <si>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</si>
  <si>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</si>
  <si>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</si>
  <si>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</si>
  <si>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</si>
  <si>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</si>
  <si>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</si>
  <si>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</si>
  <si>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</si>
  <si>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</si>
  <si>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</si>
  <si>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</si>
  <si>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</si>
  <si>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</si>
  <si>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</si>
  <si>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</si>
  <si>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</si>
  <si>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</si>
  <si>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</si>
  <si>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</si>
  <si>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</si>
  <si>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</si>
  <si>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</si>
  <si>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</si>
  <si>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</si>
  <si>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</si>
  <si>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</si>
  <si>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</si>
  <si>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</si>
  <si>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</si>
  <si>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</si>
  <si>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</si>
  <si>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</si>
  <si>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</si>
  <si>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</si>
  <si>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</si>
  <si>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</si>
  <si>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</si>
  <si>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</si>
  <si>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</si>
  <si>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</si>
  <si>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</si>
  <si>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</si>
  <si>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</si>
  <si>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</si>
  <si>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</si>
  <si>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</si>
  <si>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</si>
  <si>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</si>
  <si>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</si>
  <si>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</si>
  <si>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</si>
  <si>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</si>
  <si>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</si>
  <si>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</si>
  <si>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</si>
  <si>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</si>
  <si>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</si>
  <si>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</si>
  <si>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</si>
  <si>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</si>
  <si>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</si>
  <si>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</si>
  <si>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</si>
  <si>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</si>
  <si>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</si>
  <si>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</si>
  <si>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</si>
  <si>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</si>
  <si>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</si>
  <si>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</si>
  <si>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</si>
  <si>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</si>
  <si>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</si>
  <si>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</si>
  <si>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</si>
  <si>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</si>
  <si>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</si>
  <si>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</si>
  <si>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</si>
  <si>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</si>
  <si>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</si>
  <si>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</si>
  <si>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</si>
  <si>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</si>
  <si>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</si>
  <si>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</si>
  <si>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</si>
  <si>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</si>
  <si>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</si>
  <si>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</si>
  <si>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</si>
  <si>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</si>
  <si>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</si>
  <si>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</si>
  <si>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</si>
  <si>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</si>
  <si>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</si>
  <si>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</si>
  <si>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</si>
  <si>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</si>
  <si>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</si>
  <si>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</si>
  <si>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</si>
  <si>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</si>
  <si>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</si>
  <si>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</si>
  <si>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</si>
  <si>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</si>
  <si>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</si>
  <si>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</si>
  <si>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</si>
  <si>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</si>
  <si>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</si>
  <si>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</si>
  <si>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</si>
  <si>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</si>
  <si>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</si>
  <si>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</si>
  <si>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</si>
  <si>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</si>
  <si>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</si>
  <si>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</si>
  <si>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</si>
  <si>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</si>
  <si>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</si>
  <si>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</si>
  <si>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</si>
  <si>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</si>
  <si>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</si>
  <si>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</si>
  <si>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</si>
  <si>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</si>
  <si>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</si>
  <si>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</si>
  <si>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</si>
  <si>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</si>
  <si>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</si>
  <si>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</si>
  <si>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</si>
  <si>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</si>
  <si>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</si>
  <si>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</si>
  <si>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</si>
  <si>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</si>
  <si>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</si>
  <si>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</si>
  <si>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</si>
  <si>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</si>
  <si>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</si>
  <si>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</si>
  <si>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</si>
  <si>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</si>
  <si>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</si>
  <si>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</si>
  <si>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</si>
  <si>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</si>
  <si>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</si>
  <si>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</si>
  <si>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</si>
  <si>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</si>
  <si>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</si>
  <si>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</si>
  <si>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</si>
  <si>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</si>
  <si>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</si>
  <si>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</si>
  <si>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</si>
  <si>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</si>
  <si>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</si>
  <si>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</si>
  <si>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</si>
  <si>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</si>
  <si>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</si>
  <si>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</si>
  <si>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</si>
  <si>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</si>
  <si>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</si>
  <si>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</si>
  <si>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</si>
  <si>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</si>
  <si>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</si>
  <si>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</si>
  <si>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</si>
  <si>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</si>
  <si>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</si>
  <si>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</si>
  <si>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</si>
  <si>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</si>
  <si>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</si>
  <si>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</si>
  <si>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</si>
  <si>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</si>
  <si>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</si>
  <si>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</si>
  <si>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</si>
  <si>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</si>
  <si>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</si>
  <si>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</si>
  <si>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</si>
  <si>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</si>
  <si>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</si>
  <si>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</si>
  <si>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</si>
  <si>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</si>
  <si>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</si>
  <si>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</si>
  <si>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</si>
  <si>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</si>
  <si>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</si>
  <si>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</si>
  <si>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</si>
  <si>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</si>
  <si>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</si>
  <si>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</si>
  <si>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</si>
  <si>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</si>
  <si>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</si>
  <si>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</si>
  <si>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</si>
  <si>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</si>
  <si>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</si>
  <si>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</si>
  <si>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</si>
  <si>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</si>
  <si>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</si>
  <si>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</si>
  <si>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</si>
  <si>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</si>
  <si>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</si>
  <si>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</si>
  <si>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</si>
  <si>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</si>
  <si>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</si>
  <si>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</si>
  <si>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</si>
  <si>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</si>
  <si>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</si>
  <si>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</si>
  <si>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</si>
  <si>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</si>
  <si>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</si>
  <si>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</si>
  <si>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</si>
  <si>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</si>
  <si>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</si>
  <si>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</si>
  <si>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</si>
  <si>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</si>
  <si>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</si>
  <si>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</si>
  <si>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</si>
  <si>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</si>
  <si>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</si>
  <si>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</si>
  <si>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</si>
  <si>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</si>
  <si>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</si>
  <si>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</si>
  <si>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</si>
  <si>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</si>
  <si>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</si>
  <si>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</si>
  <si>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</si>
  <si>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</si>
  <si>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</si>
  <si>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</si>
  <si>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</si>
  <si>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</si>
  <si>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</si>
  <si>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</si>
  <si>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</si>
  <si>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</si>
  <si>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</si>
  <si>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</si>
  <si>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</si>
  <si>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</si>
  <si>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</si>
  <si>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</si>
  <si>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</si>
  <si>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</si>
  <si>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</si>
  <si>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</si>
  <si>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</si>
  <si>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</si>
  <si>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</si>
  <si>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</si>
  <si>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</si>
  <si>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</si>
  <si>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</si>
  <si>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</si>
  <si>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</si>
  <si>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</si>
  <si>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</si>
  <si>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</si>
  <si>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</si>
  <si>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</si>
  <si>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</si>
  <si>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</si>
  <si>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</si>
  <si>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</si>
  <si>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</si>
  <si>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</si>
  <si>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</si>
  <si>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</si>
  <si>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</si>
  <si>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</si>
  <si>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</si>
  <si>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</si>
  <si>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</si>
  <si>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</si>
  <si>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</si>
  <si>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</si>
  <si>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</si>
  <si>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</si>
  <si>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</si>
  <si>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</si>
  <si>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</si>
  <si>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</si>
  <si>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</si>
  <si>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</si>
  <si>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</si>
  <si>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</si>
  <si>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</si>
  <si>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</si>
  <si>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</si>
  <si>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</si>
  <si>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</si>
  <si>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</si>
  <si>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</si>
  <si>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</si>
  <si>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</si>
  <si>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</si>
  <si>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</si>
  <si>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</si>
  <si>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</si>
  <si>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</si>
  <si>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</si>
  <si>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</si>
  <si>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</si>
  <si>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</si>
  <si>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</si>
  <si>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</si>
  <si>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</si>
  <si>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</si>
  <si>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</si>
  <si>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</si>
  <si>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</si>
  <si>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</si>
  <si>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</si>
  <si>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</si>
  <si>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</si>
  <si>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</si>
  <si>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</si>
  <si>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</si>
  <si>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</si>
  <si>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</si>
  <si>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</si>
  <si>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</si>
  <si>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</si>
  <si>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</si>
  <si>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</si>
  <si>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</si>
  <si>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</si>
  <si>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</si>
  <si>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</si>
  <si>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</si>
  <si>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</si>
  <si>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</si>
  <si>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</si>
  <si>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</si>
  <si>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</si>
  <si>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</si>
  <si>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</si>
  <si>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</si>
  <si>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</si>
  <si>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</si>
  <si>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</si>
  <si>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</si>
  <si>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</si>
  <si>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</si>
  <si>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</si>
  <si>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</si>
  <si>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</si>
  <si>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</si>
  <si>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</si>
  <si>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</si>
  <si>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</si>
  <si>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</si>
  <si>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</si>
  <si>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</si>
  <si>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</si>
  <si>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</si>
  <si>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</si>
  <si>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</si>
  <si>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</si>
  <si>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</si>
  <si>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</si>
  <si>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</si>
  <si>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</si>
  <si>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</si>
  <si>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</si>
  <si>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</si>
  <si>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</si>
  <si>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</si>
  <si>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</si>
  <si>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</si>
  <si>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</si>
  <si>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</si>
  <si>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</si>
  <si>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</si>
  <si>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</si>
  <si>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</si>
  <si>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</si>
  <si>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</si>
  <si>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</si>
  <si>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</si>
  <si>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</si>
  <si>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</si>
  <si>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</si>
  <si>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</si>
  <si>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</si>
  <si>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</si>
  <si>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</si>
  <si>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</si>
  <si>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</si>
  <si>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</si>
  <si>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</si>
  <si>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</si>
  <si>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</si>
  <si>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</si>
  <si>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</si>
  <si>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</si>
  <si>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</si>
  <si>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</si>
  <si>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</si>
  <si>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</si>
  <si>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</si>
  <si>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</si>
  <si>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</si>
  <si>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</si>
  <si>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</si>
  <si>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</si>
  <si>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</si>
  <si>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</si>
  <si>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</si>
  <si>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</si>
  <si>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</si>
  <si>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</si>
  <si>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</si>
  <si>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</si>
  <si>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</si>
  <si>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</si>
  <si>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</si>
  <si>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</si>
  <si>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</si>
  <si>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</si>
  <si>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</si>
  <si>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</si>
  <si>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</si>
  <si>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</si>
  <si>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</si>
  <si>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</si>
  <si>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</si>
  <si>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</si>
  <si>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</si>
  <si>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</si>
  <si>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</si>
  <si>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</si>
  <si>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</si>
  <si>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</si>
  <si>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</si>
  <si>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</si>
  <si>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</si>
  <si>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</si>
  <si>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</si>
  <si>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</si>
  <si>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</si>
  <si>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</si>
  <si>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</si>
  <si>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</si>
  <si>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</si>
  <si>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</si>
  <si>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</si>
  <si>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</si>
  <si>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</si>
  <si>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</si>
  <si>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</si>
  <si>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</si>
  <si>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</si>
  <si>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</si>
  <si>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</si>
  <si>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</si>
  <si>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</si>
  <si>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</si>
  <si>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</si>
  <si>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</si>
  <si>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</si>
  <si>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</si>
  <si>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</si>
  <si>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</si>
  <si>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</si>
  <si>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</si>
  <si>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</si>
  <si>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</si>
  <si>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</si>
  <si>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</si>
  <si>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</si>
  <si>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</si>
  <si>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</si>
  <si>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</si>
  <si>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</si>
  <si>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</si>
  <si>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</si>
  <si>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</si>
  <si>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</si>
  <si>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</si>
  <si>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</si>
  <si>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</si>
  <si>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</si>
  <si>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</si>
  <si>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</si>
  <si>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</si>
  <si>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</si>
  <si>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</si>
  <si>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</si>
  <si>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</si>
  <si>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</si>
  <si>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</si>
  <si>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</si>
  <si>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</si>
  <si>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</si>
  <si>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</si>
  <si>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</si>
  <si>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</si>
  <si>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</si>
  <si>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</si>
  <si>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</si>
  <si>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</si>
  <si>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</si>
  <si>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</si>
  <si>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</si>
  <si>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</si>
  <si>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</si>
  <si>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</si>
  <si>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</si>
  <si>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</si>
  <si>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</si>
  <si>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</si>
  <si>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</si>
  <si>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</si>
  <si>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</si>
  <si>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</si>
  <si>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</si>
  <si>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</si>
  <si>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</si>
  <si>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</si>
  <si>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</si>
  <si>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</si>
  <si>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</si>
  <si>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</si>
  <si>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</si>
  <si>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</si>
  <si>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</si>
  <si>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</si>
  <si>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</si>
  <si>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</si>
  <si>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</si>
  <si>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</si>
  <si>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</si>
  <si>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</si>
  <si>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</si>
  <si>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</si>
  <si>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</si>
  <si>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</si>
  <si>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</si>
  <si>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</si>
  <si>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</si>
  <si>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</si>
  <si>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</si>
  <si>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</si>
  <si>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</si>
  <si>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</si>
  <si>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</si>
  <si>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</si>
  <si>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</si>
  <si>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</si>
  <si>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</si>
  <si>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</si>
  <si>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</si>
  <si>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</si>
  <si>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</si>
  <si>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</si>
  <si>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</si>
  <si>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</si>
  <si>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</si>
  <si>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</si>
  <si>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</si>
  <si>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</si>
  <si>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</si>
  <si>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</si>
  <si>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</si>
  <si>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</si>
  <si>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</si>
  <si>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</si>
  <si>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</si>
  <si>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</si>
  <si>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</si>
  <si>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</si>
  <si>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</si>
  <si>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</si>
  <si>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</si>
  <si>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</si>
  <si>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</si>
  <si>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</si>
  <si>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</si>
  <si>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</si>
  <si>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</si>
  <si>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</si>
  <si>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</si>
  <si>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</si>
  <si>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</si>
  <si>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</si>
  <si>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</si>
  <si>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</si>
  <si>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</si>
  <si>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</si>
  <si>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</si>
  <si>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</si>
  <si>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</si>
  <si>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</si>
  <si>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</si>
  <si>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</si>
  <si>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</si>
  <si>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</si>
  <si>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</si>
  <si>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</si>
  <si>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</si>
  <si>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</si>
  <si>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</si>
  <si>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</si>
  <si>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</si>
  <si>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</si>
  <si>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</si>
  <si>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</si>
  <si>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</si>
  <si>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</si>
  <si>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</si>
  <si>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</si>
  <si>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</si>
  <si>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</si>
  <si>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</si>
  <si>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</si>
  <si>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</si>
  <si>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</si>
  <si>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</si>
  <si>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</si>
  <si>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</si>
  <si>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</si>
  <si>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</si>
  <si>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</si>
  <si>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</si>
  <si>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</si>
  <si>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</si>
  <si>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</si>
  <si>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</si>
  <si>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</si>
  <si>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</si>
  <si>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</si>
  <si>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</si>
  <si>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</si>
  <si>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</si>
  <si>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</si>
  <si>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</si>
  <si>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</si>
  <si>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</si>
  <si>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</si>
  <si>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</si>
  <si>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</si>
  <si>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</si>
  <si>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</si>
  <si>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</si>
  <si>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</si>
  <si>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</si>
  <si>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</si>
  <si>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</si>
  <si>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</si>
  <si>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</si>
  <si>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</si>
  <si>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</si>
  <si>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</si>
  <si>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</si>
  <si>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</si>
  <si>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</si>
  <si>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</si>
  <si>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</si>
  <si>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</si>
  <si>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</si>
  <si>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</si>
  <si>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</si>
  <si>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</si>
  <si>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</si>
  <si>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</si>
  <si>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</si>
  <si>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</si>
  <si>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</si>
  <si>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</si>
  <si>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</si>
  <si>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</si>
  <si>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</si>
  <si>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</si>
  <si>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</si>
  <si>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</si>
  <si>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</si>
  <si>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</si>
  <si>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</si>
  <si>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</si>
  <si>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</si>
  <si>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</si>
  <si>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</si>
  <si>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</si>
  <si>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</si>
  <si>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</si>
  <si>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</si>
  <si>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</si>
  <si>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</si>
  <si>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</si>
  <si>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</si>
  <si>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</si>
  <si>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</si>
  <si>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</si>
  <si>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</si>
  <si>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</si>
  <si>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</si>
  <si>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</si>
  <si>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</si>
  <si>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</si>
  <si>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</si>
  <si>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</si>
  <si>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</si>
  <si>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</si>
  <si>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</si>
  <si>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</si>
  <si>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</si>
  <si>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</si>
  <si>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</si>
  <si>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</si>
  <si>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</si>
  <si>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</si>
  <si>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</si>
  <si>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</si>
  <si>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</si>
  <si>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</si>
  <si>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</si>
  <si>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</si>
  <si>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</si>
  <si>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</si>
  <si>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</si>
  <si>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</si>
  <si>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</si>
  <si>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</si>
  <si>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</si>
  <si>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</si>
  <si>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</si>
  <si>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</si>
  <si>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</si>
  <si>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</si>
  <si>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</si>
  <si>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</si>
  <si>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</si>
  <si>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</si>
  <si>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</si>
  <si>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</si>
  <si>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</si>
  <si>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</si>
  <si>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</si>
  <si>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</si>
  <si>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</si>
  <si>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</si>
  <si>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</si>
  <si>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</si>
  <si>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</si>
  <si>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</si>
  <si>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</si>
  <si>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</si>
  <si>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</si>
  <si>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</si>
  <si>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</si>
  <si>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</si>
  <si>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</si>
  <si>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</si>
  <si>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</si>
  <si>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</si>
  <si>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</si>
  <si>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</si>
  <si>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</si>
  <si>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</si>
  <si>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</si>
  <si>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</si>
  <si>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</si>
  <si>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</si>
  <si>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</si>
  <si>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</si>
  <si>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</si>
  <si>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</si>
  <si>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</si>
  <si>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</si>
  <si>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</si>
  <si>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</si>
  <si>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</si>
  <si>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</si>
  <si>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</si>
  <si>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</si>
  <si>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</si>
  <si>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</si>
  <si>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</si>
  <si>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</si>
  <si>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</si>
  <si>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</si>
  <si>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</si>
  <si>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</si>
  <si>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</si>
  <si>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</si>
  <si>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</si>
  <si>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</si>
  <si>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</si>
  <si>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</si>
  <si>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</si>
  <si>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</si>
  <si>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</si>
  <si>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</si>
  <si>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</si>
  <si>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</si>
  <si>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</si>
  <si>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</si>
  <si>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</si>
  <si>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</si>
  <si>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</si>
  <si>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</si>
  <si>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</si>
  <si>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</si>
  <si>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</si>
  <si>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</si>
  <si>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</si>
  <si>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</si>
  <si>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</si>
  <si>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</si>
  <si>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</si>
  <si>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</si>
  <si>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</si>
  <si>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</si>
  <si>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</si>
  <si>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</si>
  <si>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</si>
  <si>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</si>
  <si>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</si>
  <si>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</si>
  <si>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</si>
  <si>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</si>
  <si>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</si>
  <si>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</si>
  <si>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</si>
  <si>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</si>
  <si>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</si>
  <si>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</si>
  <si>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</si>
  <si>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</si>
  <si>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</si>
  <si>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</si>
  <si>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</si>
  <si>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</si>
  <si>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</si>
  <si>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</si>
  <si>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</si>
  <si>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</si>
  <si>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</si>
  <si>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</si>
  <si>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</si>
  <si>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</si>
  <si>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</si>
  <si>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</si>
  <si>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</si>
  <si>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</si>
  <si>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</si>
  <si>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</si>
  <si>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</si>
  <si>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</si>
  <si>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</si>
  <si>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</si>
  <si>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</si>
  <si>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</si>
  <si>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</si>
  <si>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</si>
  <si>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</si>
  <si>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</si>
  <si>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</si>
  <si>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</si>
  <si>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</si>
  <si>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</si>
  <si>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</si>
  <si>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</si>
  <si>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</si>
  <si>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</si>
  <si>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</si>
  <si>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</si>
  <si>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</si>
  <si>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</si>
  <si>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</si>
  <si>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</si>
  <si>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</si>
  <si>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</si>
  <si>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</si>
  <si>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</si>
  <si>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</si>
  <si>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</si>
  <si>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</si>
  <si>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</si>
  <si>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</si>
  <si>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</si>
  <si>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</si>
  <si>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</si>
  <si>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</si>
  <si>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</si>
  <si>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</si>
  <si>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</si>
  <si>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</si>
  <si>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</si>
  <si>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</si>
  <si>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</si>
  <si>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</si>
  <si>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</si>
  <si>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</si>
  <si>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</si>
  <si>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</si>
  <si>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</si>
  <si>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</si>
  <si>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</si>
  <si>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</si>
  <si>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</si>
  <si>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</si>
  <si>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</si>
  <si>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</si>
  <si>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</si>
  <si>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</si>
  <si>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</si>
  <si>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</si>
  <si>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</si>
  <si>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</si>
  <si>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</si>
  <si>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</si>
  <si>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</si>
  <si>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</si>
  <si>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</si>
  <si>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</si>
  <si>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</si>
  <si>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</si>
  <si>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</si>
  <si>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</si>
  <si>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</si>
  <si>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</si>
  <si>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</si>
  <si>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</si>
  <si>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</si>
  <si>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</si>
  <si>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</si>
  <si>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</si>
  <si>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</si>
  <si>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</si>
  <si>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</si>
  <si>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</si>
  <si>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</si>
  <si>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</si>
  <si>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</si>
  <si>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</si>
  <si>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</si>
  <si>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</si>
  <si>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</si>
  <si>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</si>
  <si>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</si>
  <si>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</si>
  <si>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</si>
  <si>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</si>
  <si>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</si>
  <si>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</si>
  <si>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</si>
  <si>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</si>
  <si>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</si>
  <si>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</si>
  <si>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</si>
  <si>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</si>
  <si>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</si>
  <si>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</si>
  <si>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</si>
  <si>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</si>
  <si>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</si>
  <si>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</si>
  <si>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</si>
  <si>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</si>
  <si>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</si>
  <si>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</si>
  <si>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</si>
  <si>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</si>
  <si>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</si>
  <si>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</si>
  <si>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</si>
  <si>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</si>
  <si>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</si>
  <si>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</si>
  <si>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</si>
  <si>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</si>
  <si>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</si>
  <si>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</si>
  <si>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</si>
  <si>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</si>
  <si>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</si>
  <si>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</si>
  <si>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</si>
  <si>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</si>
  <si>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</si>
  <si>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</si>
  <si>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</si>
  <si>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</si>
  <si>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</si>
  <si>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</si>
  <si>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</si>
  <si>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</si>
  <si>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</si>
  <si>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</si>
  <si>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</si>
  <si>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</si>
  <si>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</si>
  <si>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</si>
  <si>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</si>
  <si>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</si>
  <si>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</si>
  <si>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</si>
  <si>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</si>
  <si>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</si>
  <si>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</si>
  <si>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</si>
  <si>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</si>
  <si>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</si>
  <si>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</si>
  <si>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</si>
  <si>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</si>
  <si>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</si>
  <si>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</si>
  <si>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</si>
  <si>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</si>
  <si>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</si>
  <si>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</si>
  <si>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</si>
  <si>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</si>
  <si>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</si>
  <si>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</si>
  <si>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</si>
  <si>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</si>
  <si>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</si>
  <si>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</si>
  <si>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</si>
  <si>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</si>
  <si>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</si>
  <si>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</si>
  <si>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</si>
  <si>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</si>
  <si>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</si>
  <si>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</si>
  <si>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</si>
  <si>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</si>
  <si>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</si>
  <si>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</si>
  <si>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</si>
  <si>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</si>
  <si>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</si>
  <si>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</si>
  <si>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</si>
  <si>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</si>
  <si>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</si>
  <si>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</si>
  <si>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</si>
  <si>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</si>
  <si>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</si>
  <si>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</si>
  <si>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</si>
  <si>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</si>
  <si>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</si>
  <si>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</si>
  <si>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</si>
  <si>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</si>
  <si>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</si>
  <si>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</si>
  <si>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</si>
  <si>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</si>
  <si>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</si>
  <si>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</si>
  <si>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</si>
  <si>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</si>
  <si>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</si>
  <si>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</si>
  <si>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</si>
  <si>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</si>
  <si>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</si>
  <si>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</si>
  <si>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</si>
  <si>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</si>
  <si>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</si>
  <si>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</si>
  <si>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</si>
  <si>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</si>
  <si>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</si>
  <si>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</si>
  <si>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</si>
  <si>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</si>
  <si>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</si>
  <si>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</si>
  <si>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</si>
  <si>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</si>
  <si>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</si>
  <si>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</si>
  <si>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</si>
  <si>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</si>
  <si>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</si>
  <si>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</si>
  <si>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</si>
  <si>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</si>
  <si>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</si>
  <si>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</si>
  <si>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</si>
  <si>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</si>
  <si>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</si>
  <si>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</si>
  <si>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</si>
  <si>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</si>
  <si>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</si>
  <si>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</si>
  <si>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</si>
  <si>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</si>
  <si>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</si>
  <si>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</si>
  <si>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</si>
  <si>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</si>
  <si>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</si>
  <si>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</si>
  <si>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</si>
  <si>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</si>
  <si>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</si>
  <si>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</si>
  <si>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</si>
  <si>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</si>
  <si>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</si>
  <si>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</si>
  <si>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</si>
  <si>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</si>
  <si>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</si>
  <si>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</si>
  <si>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</si>
  <si>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</si>
  <si>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</si>
  <si>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</si>
  <si>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</si>
  <si>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</si>
  <si>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</si>
  <si>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</si>
  <si>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</si>
  <si>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</si>
  <si>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</si>
  <si>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</si>
  <si>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</si>
  <si>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</si>
  <si>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</si>
  <si>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</si>
  <si>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</si>
  <si>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</si>
  <si>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</si>
  <si>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</si>
  <si>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</si>
  <si>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</si>
  <si>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</si>
  <si>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</si>
  <si>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</si>
  <si>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</si>
  <si>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</si>
  <si>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</si>
  <si>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</si>
  <si>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</si>
  <si>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</si>
  <si>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</si>
  <si>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</si>
  <si>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</si>
  <si>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</si>
  <si>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</si>
  <si>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</si>
  <si>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</si>
  <si>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</si>
  <si>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</si>
  <si>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</si>
  <si>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</si>
  <si>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</si>
  <si>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</si>
  <si>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</si>
  <si>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</si>
  <si>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</si>
  <si>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</si>
  <si>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</si>
  <si>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</si>
  <si>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</si>
  <si>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</si>
  <si>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</si>
  <si>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</si>
  <si>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</si>
  <si>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</si>
  <si>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</si>
  <si>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</si>
  <si>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</si>
  <si>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</si>
  <si>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</si>
  <si>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</si>
  <si>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</si>
  <si>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</si>
  <si>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</si>
  <si>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</si>
  <si>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</si>
  <si>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</si>
  <si>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</si>
  <si>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</si>
  <si>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</si>
  <si>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</si>
  <si>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</si>
  <si>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</si>
  <si>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</si>
  <si>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</si>
  <si>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</si>
  <si>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</si>
  <si>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</si>
  <si>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</si>
  <si>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</si>
  <si>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</si>
  <si>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</si>
  <si>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</si>
  <si>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</si>
  <si>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</si>
  <si>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</si>
  <si>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</si>
  <si>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</si>
  <si>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</si>
  <si>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</si>
  <si>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</si>
  <si>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</si>
  <si>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</si>
  <si>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</si>
  <si>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</si>
  <si>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</si>
  <si>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</si>
  <si>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</si>
  <si>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</si>
  <si>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</si>
  <si>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</si>
  <si>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</si>
  <si>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</si>
  <si>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</si>
  <si>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</si>
  <si>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</si>
  <si>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</si>
  <si>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</si>
  <si>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</si>
  <si>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</si>
  <si>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</si>
  <si>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</si>
  <si>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</si>
  <si>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</si>
  <si>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</si>
  <si>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</si>
  <si>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</si>
  <si>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</si>
  <si>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</si>
  <si>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</si>
  <si>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</si>
  <si>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</si>
  <si>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</si>
  <si>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</si>
  <si>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</si>
  <si>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</si>
  <si>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</si>
  <si>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</si>
  <si>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</si>
  <si>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</si>
  <si>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</si>
  <si>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</si>
  <si>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</si>
  <si>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</si>
  <si>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</si>
  <si>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</si>
  <si>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</si>
  <si>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</si>
  <si>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</si>
  <si>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</si>
  <si>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</si>
  <si>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</si>
  <si>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</si>
  <si>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</si>
  <si>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</si>
  <si>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</si>
  <si>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</si>
  <si>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</si>
  <si>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</si>
  <si>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</si>
  <si>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</si>
  <si>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</si>
  <si>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</si>
  <si>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</si>
  <si>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</si>
  <si>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</si>
  <si>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</si>
  <si>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</si>
  <si>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</si>
  <si>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</si>
  <si>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</si>
  <si>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</si>
  <si>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</si>
  <si>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</si>
  <si>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</si>
  <si>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</si>
  <si>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</si>
  <si>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</si>
  <si>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</si>
  <si>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</si>
  <si>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</si>
  <si>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</si>
  <si>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</si>
  <si>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</si>
  <si>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</si>
  <si>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</si>
  <si>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</si>
  <si>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</si>
  <si>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</si>
  <si>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</si>
  <si>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</si>
  <si>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</si>
  <si>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</si>
  <si>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</si>
  <si>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</si>
  <si>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</si>
  <si>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</si>
  <si>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</si>
  <si>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</si>
  <si>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</si>
  <si>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</si>
  <si>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</si>
  <si>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</si>
  <si>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</si>
  <si>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</si>
  <si>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</si>
  <si>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</si>
  <si>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</si>
  <si>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</si>
  <si>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</si>
  <si>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</si>
  <si>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</si>
  <si>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</si>
  <si>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</si>
  <si>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</si>
  <si>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</si>
  <si>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</si>
  <si>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</si>
  <si>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</si>
  <si>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</si>
  <si>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</si>
  <si>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</si>
  <si>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</si>
  <si>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</si>
  <si>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</si>
  <si>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</si>
  <si>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</si>
  <si>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</si>
  <si>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</si>
  <si>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</si>
  <si>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</si>
  <si>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</si>
  <si>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</si>
  <si>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</si>
  <si>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</si>
  <si>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</si>
  <si>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</si>
  <si>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</si>
  <si>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</si>
  <si>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</si>
  <si>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</si>
  <si>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</si>
  <si>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</si>
  <si>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</si>
  <si>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</si>
  <si>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</si>
  <si>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</si>
  <si>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</si>
  <si>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</si>
  <si>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</si>
  <si>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</si>
  <si>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</si>
  <si>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</si>
  <si>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</si>
  <si>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</si>
  <si>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</si>
  <si>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</si>
  <si>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</si>
  <si>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</si>
  <si>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</si>
  <si>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</si>
  <si>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</si>
  <si>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</si>
  <si>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</si>
  <si>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</si>
  <si>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</si>
  <si>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</si>
  <si>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</si>
  <si>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</si>
  <si>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</si>
  <si>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</si>
  <si>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</si>
  <si>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</si>
  <si>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</si>
  <si>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</si>
  <si>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</si>
  <si>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</si>
  <si>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</si>
  <si>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</si>
  <si>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</si>
  <si>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</si>
  <si>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</si>
  <si>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</si>
  <si>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</si>
  <si>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</si>
  <si>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</si>
  <si>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</si>
  <si>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</si>
  <si>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</si>
  <si>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</si>
  <si>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</si>
  <si>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</si>
  <si>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</si>
  <si>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</si>
  <si>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</si>
  <si>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</si>
  <si>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</si>
  <si>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</si>
  <si>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</si>
  <si>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</si>
  <si>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</si>
  <si>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</si>
  <si>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</si>
  <si>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</si>
  <si>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</si>
  <si>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</si>
  <si>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</si>
  <si>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</si>
  <si>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</si>
  <si>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</si>
  <si>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</si>
  <si>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</si>
  <si>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</si>
  <si>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</si>
  <si>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</si>
  <si>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</si>
  <si>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</si>
  <si>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</si>
  <si>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</si>
  <si>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</si>
  <si>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</si>
  <si>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</si>
  <si>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</si>
  <si>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</si>
  <si>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</si>
  <si>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</si>
  <si>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</si>
  <si>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</si>
  <si>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</si>
  <si>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</si>
  <si>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</si>
  <si>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</si>
  <si>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</si>
  <si>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</si>
  <si>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</si>
  <si>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</si>
  <si>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</si>
  <si>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</si>
  <si>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</si>
  <si>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</si>
  <si>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</si>
  <si>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</si>
  <si>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</si>
  <si>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</si>
  <si>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</si>
  <si>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</si>
  <si>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</si>
  <si>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</si>
  <si>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</si>
  <si>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</si>
  <si>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</si>
  <si>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</si>
  <si>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</si>
  <si>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</si>
  <si>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</si>
  <si>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</si>
  <si>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</si>
  <si>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</si>
  <si>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</si>
  <si>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</si>
  <si>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</si>
  <si>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</si>
  <si>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</si>
  <si>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</si>
  <si>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</si>
  <si>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</si>
  <si>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</si>
  <si>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</si>
  <si>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</si>
  <si>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</si>
  <si>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</si>
  <si>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</si>
  <si>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</si>
  <si>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</si>
  <si>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</si>
  <si>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</si>
  <si>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</si>
  <si>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</si>
  <si>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</si>
  <si>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</si>
  <si>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</si>
  <si>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</si>
  <si>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</si>
  <si>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</si>
  <si>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</si>
  <si>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</si>
  <si>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</si>
  <si>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</si>
  <si>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</si>
  <si>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</si>
  <si>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</si>
  <si>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</si>
  <si>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</si>
  <si>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</si>
  <si>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</si>
  <si>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</si>
  <si>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</si>
  <si>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</si>
  <si>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</si>
  <si>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</si>
  <si>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</si>
  <si>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</si>
  <si>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</si>
  <si>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</si>
  <si>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</si>
  <si>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</si>
  <si>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</si>
  <si>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</si>
  <si>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</si>
  <si>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</si>
  <si>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</si>
  <si>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</si>
  <si>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</si>
  <si>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</si>
  <si>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</si>
  <si>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</si>
  <si>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</si>
  <si>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</si>
  <si>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</si>
  <si>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</si>
  <si>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</si>
  <si>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</si>
  <si>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</si>
  <si>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</si>
  <si>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</si>
  <si>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</si>
  <si>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</si>
  <si>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</si>
  <si>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</si>
  <si>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</si>
  <si>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</si>
  <si>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</si>
  <si>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</si>
  <si>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</si>
  <si>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</si>
  <si>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</si>
  <si>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</si>
  <si>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</si>
  <si>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</si>
  <si>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</si>
  <si>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</si>
  <si>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</si>
  <si>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</si>
  <si>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</si>
  <si>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</si>
  <si>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</si>
  <si>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</si>
  <si>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</si>
  <si>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</si>
  <si>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</si>
  <si>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</si>
  <si>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</si>
  <si>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</si>
  <si>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</si>
  <si>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</si>
  <si>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</si>
  <si>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</si>
  <si>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</si>
  <si>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</si>
  <si>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</si>
  <si>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</si>
  <si>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</si>
  <si>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</si>
  <si>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</si>
  <si>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</si>
  <si>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</si>
  <si>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</si>
  <si>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</si>
  <si>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</si>
  <si>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</si>
  <si>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</si>
  <si>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</si>
  <si>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</si>
  <si>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</si>
  <si>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</si>
  <si>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</si>
  <si>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</si>
  <si>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</si>
  <si>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</si>
  <si>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</si>
  <si>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</si>
  <si>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</si>
  <si>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</si>
  <si>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</si>
  <si>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</si>
  <si>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</si>
  <si>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</si>
  <si>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</si>
  <si>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</si>
  <si>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</si>
  <si>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</si>
  <si>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</si>
  <si>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</si>
  <si>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</si>
  <si>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</si>
  <si>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</si>
  <si>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</si>
  <si>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</si>
  <si>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</si>
  <si>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</si>
  <si>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</si>
  <si>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</si>
  <si>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</si>
  <si>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</si>
  <si>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</si>
  <si>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</si>
  <si>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</si>
  <si>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</si>
  <si>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</si>
  <si>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</si>
  <si>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</si>
  <si>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</si>
  <si>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</si>
  <si>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</si>
  <si>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</si>
  <si>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</si>
  <si>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</si>
  <si>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</si>
  <si>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</si>
  <si>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</si>
  <si>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</si>
  <si>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</si>
  <si>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</si>
  <si>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</si>
  <si>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</si>
  <si>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</si>
  <si>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</si>
  <si>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</si>
  <si>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</si>
  <si>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</si>
  <si>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</si>
  <si>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</si>
  <si>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</si>
  <si>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</si>
  <si>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</si>
  <si>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</si>
  <si>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</si>
  <si>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</si>
  <si>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</si>
  <si>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</si>
  <si>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</si>
  <si>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</si>
  <si>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</si>
  <si>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</si>
  <si>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</si>
  <si>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</si>
  <si>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</si>
  <si>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</si>
  <si>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</si>
  <si>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</si>
  <si>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</si>
  <si>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</si>
  <si>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</si>
  <si>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</si>
  <si>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</si>
  <si>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</si>
  <si>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</si>
  <si>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</si>
  <si>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</si>
  <si>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</si>
  <si>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</si>
  <si>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</si>
  <si>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</si>
  <si>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</si>
  <si>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</si>
  <si>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</si>
  <si>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</si>
  <si>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</si>
  <si>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</si>
  <si>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</si>
  <si>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</si>
  <si>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</si>
  <si>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</si>
  <si>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</si>
  <si>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</si>
  <si>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</si>
  <si>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</si>
  <si>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</si>
  <si>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</si>
  <si>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</si>
  <si>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</si>
  <si>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</si>
  <si>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</si>
  <si>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</si>
  <si>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</si>
  <si>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</si>
  <si>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</si>
  <si>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</si>
  <si>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</si>
  <si>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</si>
  <si>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</si>
  <si>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</si>
  <si>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</si>
  <si>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</si>
  <si>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</si>
  <si>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</si>
  <si>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</si>
  <si>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</si>
  <si>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</si>
  <si>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</si>
  <si>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</si>
  <si>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</si>
  <si>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</si>
  <si>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</si>
  <si>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</si>
  <si>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</si>
  <si>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</si>
  <si>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</si>
  <si>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</si>
  <si>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</si>
  <si>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</si>
  <si>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</si>
  <si>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</si>
  <si>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</si>
  <si>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</si>
  <si>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</si>
  <si>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</si>
  <si>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</si>
  <si>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</si>
  <si>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</si>
  <si>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</si>
  <si>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</si>
  <si>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</si>
  <si>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</si>
  <si>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</si>
  <si>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</si>
  <si>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</si>
  <si>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</si>
  <si>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</si>
  <si>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</si>
  <si>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</si>
  <si>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</si>
  <si>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</si>
  <si>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</si>
  <si>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</si>
  <si>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</si>
  <si>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</si>
  <si>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</si>
  <si>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</si>
  <si>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</si>
  <si>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</si>
  <si>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</si>
  <si>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</si>
  <si>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</si>
  <si>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</si>
  <si>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</si>
  <si>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</si>
  <si>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</si>
  <si>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</si>
  <si>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</si>
  <si>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</si>
  <si>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</si>
  <si>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</si>
  <si>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</si>
  <si>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</si>
  <si>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</si>
  <si>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</si>
  <si>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</si>
  <si>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</si>
  <si>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</si>
  <si>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</si>
  <si>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</si>
  <si>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</si>
  <si>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</si>
  <si>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</si>
  <si>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</si>
  <si>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</si>
  <si>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</si>
  <si>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</si>
  <si>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</si>
  <si>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</si>
  <si>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</si>
  <si>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</si>
  <si>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</si>
  <si>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</si>
  <si>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</si>
  <si>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</si>
  <si>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</si>
  <si>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</si>
  <si>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</si>
  <si>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</si>
  <si>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</si>
  <si>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</si>
  <si>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</si>
  <si>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</si>
  <si>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</si>
  <si>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</si>
  <si>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</si>
  <si>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</si>
  <si>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</si>
  <si>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</si>
  <si>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</si>
  <si>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</si>
  <si>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</si>
  <si>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</si>
  <si>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</si>
  <si>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</si>
  <si>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</si>
  <si>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</si>
  <si>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</si>
  <si>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</si>
  <si>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</si>
  <si>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</si>
  <si>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</si>
  <si>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</si>
  <si>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</si>
  <si>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</si>
  <si>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</si>
  <si>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</si>
  <si>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</si>
  <si>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</si>
  <si>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</si>
  <si>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</si>
  <si>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</si>
  <si>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</si>
  <si>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</si>
  <si>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</si>
  <si>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</si>
  <si>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</si>
  <si>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</si>
  <si>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</si>
  <si>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</si>
  <si>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</si>
  <si>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</si>
  <si>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</si>
  <si>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</si>
  <si>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</si>
  <si>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</si>
  <si>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</si>
  <si>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</si>
  <si>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</si>
  <si>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</si>
  <si>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</si>
  <si>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</si>
  <si>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</si>
  <si>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</si>
  <si>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</si>
  <si>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</si>
  <si>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</si>
  <si>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</si>
  <si>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</si>
  <si>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</si>
  <si>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</si>
  <si>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</si>
  <si>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</si>
  <si>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</si>
  <si>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</si>
  <si>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</si>
  <si>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</si>
  <si>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</si>
  <si>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</si>
  <si>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</si>
  <si>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</si>
  <si>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</si>
  <si>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</si>
  <si>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</si>
  <si>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</si>
  <si>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</si>
  <si>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</si>
  <si>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</si>
  <si>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</si>
  <si>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</si>
  <si>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</si>
  <si>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</si>
  <si>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</si>
  <si>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</si>
  <si>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</si>
  <si>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</si>
  <si>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</si>
  <si>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</si>
  <si>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</si>
  <si>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</si>
  <si>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</si>
  <si>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</si>
  <si>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</si>
  <si>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</si>
  <si>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</si>
  <si>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</si>
  <si>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</si>
  <si>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</si>
  <si>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</si>
  <si>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</si>
  <si>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</si>
  <si>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</si>
  <si>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</si>
  <si>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</si>
  <si>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</si>
  <si>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</si>
  <si>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</si>
  <si>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</si>
  <si>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</si>
  <si>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</si>
  <si>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</si>
  <si>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</si>
  <si>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</si>
  <si>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</si>
  <si>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</si>
  <si>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</si>
  <si>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</si>
  <si>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</si>
  <si>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</si>
  <si>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</si>
  <si>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</si>
  <si>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</si>
  <si>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</si>
  <si>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</si>
  <si>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</si>
  <si>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</si>
  <si>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</si>
  <si>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</si>
  <si>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</si>
  <si>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</si>
  <si>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</si>
  <si>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</si>
  <si>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</si>
  <si>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</si>
  <si>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</si>
  <si>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</si>
  <si>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</si>
  <si>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</si>
  <si>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</si>
  <si>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</si>
  <si>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</si>
  <si>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</si>
  <si>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</si>
  <si>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</si>
  <si>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</si>
  <si>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</si>
  <si>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</si>
  <si>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</si>
  <si>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</si>
  <si>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</si>
  <si>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</si>
  <si>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</si>
  <si>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</si>
  <si>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</si>
  <si>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</si>
  <si>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</si>
  <si>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</si>
  <si>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</si>
  <si>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</si>
  <si>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</si>
  <si>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</si>
  <si>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</si>
  <si>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</si>
  <si>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</si>
  <si>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</si>
  <si>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</si>
  <si>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</si>
  <si>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</si>
  <si>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</si>
  <si>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</si>
  <si>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</si>
  <si>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</si>
  <si>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</si>
  <si>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</si>
  <si>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</si>
  <si>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</si>
  <si>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</si>
  <si>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</si>
  <si>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</si>
  <si>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</si>
  <si>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</si>
  <si>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</si>
  <si>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</si>
  <si>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</si>
  <si>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</si>
  <si>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</si>
  <si>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</si>
  <si>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</si>
  <si>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</si>
  <si>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</si>
  <si>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</si>
  <si>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</si>
  <si>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</si>
  <si>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</si>
  <si>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</si>
  <si>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</si>
  <si>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</si>
  <si>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</si>
  <si>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</si>
  <si>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</si>
  <si>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</si>
  <si>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</si>
  <si>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</si>
  <si>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</si>
  <si>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</si>
  <si>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</si>
  <si>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</si>
  <si>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</si>
  <si>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</si>
  <si>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</si>
  <si>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</si>
  <si>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</si>
  <si>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</si>
  <si>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</si>
  <si>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</si>
  <si>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</si>
  <si>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</si>
  <si>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</si>
  <si>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</si>
  <si>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</si>
  <si>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</si>
  <si>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</si>
  <si>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</si>
  <si>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</si>
  <si>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</si>
  <si>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</si>
  <si>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</si>
  <si>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</si>
  <si>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</si>
  <si>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</si>
  <si>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</si>
  <si>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</si>
  <si>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</si>
  <si>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</si>
  <si>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</si>
  <si>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</si>
  <si>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</si>
  <si>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</si>
  <si>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</si>
  <si>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</si>
  <si>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</si>
  <si>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</si>
  <si>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</si>
  <si>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</si>
  <si>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</si>
  <si>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</si>
  <si>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</si>
  <si>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</si>
  <si>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</si>
  <si>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</si>
  <si>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</si>
  <si>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</si>
  <si>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</si>
  <si>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</si>
  <si>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</si>
  <si>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</si>
  <si>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</si>
  <si>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</si>
  <si>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</si>
  <si>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</si>
  <si>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</si>
  <si>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</si>
  <si>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</si>
  <si>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</si>
  <si>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</si>
  <si>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</si>
  <si>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</si>
  <si>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</si>
  <si>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</si>
  <si>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</si>
  <si>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</si>
  <si>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</si>
  <si>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</si>
  <si>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</si>
  <si>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</si>
  <si>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</si>
  <si>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</si>
  <si>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</si>
  <si>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</si>
  <si>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</si>
  <si>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</si>
  <si>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</si>
  <si>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</si>
  <si>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</si>
  <si>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</si>
  <si>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</si>
  <si>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</si>
  <si>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</si>
  <si>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</si>
  <si>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</si>
  <si>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</si>
  <si>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</si>
  <si>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</si>
  <si>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</si>
  <si>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</si>
  <si>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</si>
  <si>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</si>
  <si>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</si>
  <si>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</si>
  <si>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</si>
  <si>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</si>
  <si>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</si>
  <si>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</si>
  <si>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</si>
  <si>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</si>
  <si>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</si>
  <si>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</si>
  <si>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</si>
  <si>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</si>
  <si>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</si>
  <si>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</si>
  <si>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</si>
  <si>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</si>
  <si>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</si>
  <si>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</si>
  <si>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</si>
  <si>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</si>
  <si>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</si>
  <si>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</si>
  <si>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</si>
  <si>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</si>
  <si>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</si>
  <si>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</si>
  <si>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</si>
  <si>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</si>
  <si>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</si>
  <si>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</si>
  <si>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</si>
  <si>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</si>
  <si>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</si>
  <si>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</si>
  <si>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</si>
  <si>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</si>
  <si>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</si>
  <si>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</si>
  <si>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</si>
  <si>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</si>
  <si>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</si>
  <si>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</si>
  <si>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</si>
  <si>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</si>
  <si>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</si>
  <si>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</si>
  <si>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</si>
  <si>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</si>
  <si>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</si>
  <si>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</si>
  <si>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</si>
  <si>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</si>
  <si>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</si>
  <si>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</si>
  <si>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</si>
  <si>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</si>
  <si>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</si>
  <si>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</si>
  <si>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</si>
  <si>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</si>
  <si>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</si>
  <si>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</si>
  <si>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</si>
  <si>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</si>
  <si>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</si>
  <si>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</si>
  <si>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</si>
  <si>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</si>
  <si>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</si>
  <si>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</si>
  <si>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</si>
  <si>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</si>
  <si>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</si>
  <si>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</si>
  <si>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</si>
  <si>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</si>
  <si>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</si>
  <si>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</si>
  <si>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</si>
  <si>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</si>
  <si>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</si>
  <si>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</si>
  <si>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</si>
  <si>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</si>
  <si>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</si>
  <si>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</si>
  <si>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</si>
  <si>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</si>
  <si>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</si>
  <si>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</si>
  <si>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</si>
  <si>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</si>
  <si>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</si>
  <si>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</si>
  <si>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</si>
  <si>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</si>
  <si>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</si>
  <si>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</si>
  <si>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</si>
  <si>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</si>
  <si>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</si>
  <si>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</si>
  <si>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</si>
  <si>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</si>
  <si>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</si>
  <si>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</si>
  <si>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</si>
  <si>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</si>
  <si>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</si>
  <si>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</si>
  <si>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</si>
  <si>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</si>
  <si>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</si>
  <si>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</si>
  <si>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</si>
  <si>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</si>
  <si>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</si>
  <si>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</si>
  <si>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</si>
  <si>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</si>
  <si>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</si>
  <si>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</si>
  <si>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</si>
  <si>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</si>
  <si>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</si>
  <si>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</si>
  <si>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</si>
  <si>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</si>
  <si>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</si>
  <si>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</si>
  <si>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</si>
  <si>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</si>
  <si>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</si>
  <si>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</si>
  <si>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</si>
  <si>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</si>
  <si>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</si>
  <si>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</si>
  <si>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</si>
  <si>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</si>
  <si>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</si>
  <si>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</si>
  <si>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</si>
  <si>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</si>
  <si>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</si>
  <si>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</si>
  <si>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</si>
  <si>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</si>
  <si>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</si>
  <si>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</si>
  <si>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</si>
  <si>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</si>
  <si>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</si>
  <si>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</si>
  <si>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</si>
  <si>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</si>
  <si>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</si>
  <si>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</si>
  <si>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</si>
  <si>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</si>
  <si>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</si>
  <si>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</si>
  <si>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</si>
  <si>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</si>
  <si>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</si>
  <si>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</si>
  <si>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</si>
  <si>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</si>
  <si>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</si>
  <si>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</si>
  <si>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</si>
  <si>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</si>
  <si>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</si>
  <si>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</si>
  <si>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</si>
  <si>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</si>
  <si>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</si>
  <si>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</si>
  <si>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</si>
  <si>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</si>
  <si>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</si>
  <si>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</si>
  <si>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</si>
  <si>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</si>
  <si>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</si>
  <si>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</si>
  <si>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</si>
  <si>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</si>
  <si>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</si>
  <si>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</si>
  <si>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</si>
  <si>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</si>
  <si>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</si>
  <si>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</si>
  <si>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</si>
  <si>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</si>
  <si>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</si>
  <si>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</si>
  <si>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</si>
  <si>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</si>
  <si>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</si>
  <si>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</si>
  <si>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</si>
  <si>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</si>
  <si>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</si>
  <si>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</si>
  <si>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</si>
  <si>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</si>
  <si>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</si>
  <si>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</si>
  <si>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</si>
  <si>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</si>
  <si>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</si>
  <si>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</si>
  <si>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</si>
  <si>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</si>
  <si>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</si>
  <si>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</si>
  <si>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</si>
  <si>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</si>
  <si>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</si>
  <si>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</si>
  <si>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</si>
  <si>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</si>
  <si>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</si>
  <si>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</si>
  <si>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</si>
  <si>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</si>
  <si>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</si>
  <si>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</si>
  <si>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</si>
  <si>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</si>
  <si>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</si>
  <si>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</si>
  <si>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</si>
  <si>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</si>
  <si>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</si>
  <si>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</si>
  <si>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</si>
  <si>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</si>
  <si>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</si>
  <si>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</si>
  <si>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</si>
  <si>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</si>
  <si>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</si>
  <si>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</si>
  <si>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</si>
  <si>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</si>
  <si>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</si>
  <si>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</si>
  <si>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</si>
  <si>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</si>
  <si>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</si>
  <si>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</si>
  <si>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</si>
  <si>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</si>
  <si>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</si>
  <si>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</si>
  <si>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</si>
  <si>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</si>
  <si>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</si>
  <si>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</si>
  <si>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</si>
  <si>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</si>
  <si>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</si>
  <si>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</si>
  <si>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</si>
  <si>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</si>
  <si>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</si>
  <si>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</si>
  <si>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</si>
  <si>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</si>
  <si>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</si>
  <si>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</si>
  <si>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</si>
  <si>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</si>
  <si>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</si>
  <si>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</si>
  <si>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</si>
  <si>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</si>
  <si>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</si>
  <si>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</si>
  <si>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</si>
  <si>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</si>
  <si>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</si>
  <si>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</si>
  <si>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</si>
  <si>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</si>
  <si>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</si>
  <si>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</si>
  <si>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</si>
  <si>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</si>
  <si>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</si>
  <si>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</si>
  <si>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</si>
  <si>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</si>
  <si>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</si>
  <si>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</si>
  <si>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</si>
  <si>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</si>
  <si>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</si>
  <si>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</si>
  <si>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</si>
  <si>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</si>
  <si>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</si>
  <si>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</si>
  <si>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</si>
  <si>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</si>
  <si>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</si>
  <si>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</si>
  <si>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</si>
  <si>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</si>
  <si>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</si>
  <si>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</si>
  <si>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</si>
  <si>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</si>
  <si>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</si>
  <si>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</si>
  <si>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</si>
  <si>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</si>
  <si>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</si>
  <si>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</si>
  <si>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</si>
  <si>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</si>
  <si>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</si>
  <si>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</si>
  <si>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</si>
  <si>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</si>
  <si>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</si>
  <si>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</si>
  <si>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</si>
  <si>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</si>
  <si>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</si>
  <si>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</si>
  <si>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</si>
  <si>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</si>
  <si>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</si>
  <si>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</si>
  <si>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</si>
  <si>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</si>
  <si>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</si>
  <si>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</si>
  <si>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</si>
  <si>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</si>
  <si>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</si>
  <si>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</si>
  <si>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</si>
  <si>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</si>
  <si>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</si>
  <si>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</si>
  <si>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</si>
  <si>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</si>
  <si>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</si>
  <si>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</si>
  <si>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</si>
  <si>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</si>
  <si>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</si>
  <si>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</si>
  <si>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</si>
  <si>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</si>
  <si>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</si>
  <si>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</si>
  <si>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</si>
  <si>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</si>
  <si>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</si>
  <si>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</si>
  <si>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</si>
  <si>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</si>
  <si>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</si>
  <si>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</si>
  <si>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</si>
  <si>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</si>
  <si>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</si>
  <si>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</si>
  <si>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</si>
  <si>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</si>
  <si>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</si>
  <si>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</si>
  <si>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</si>
  <si>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</si>
  <si>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</si>
  <si>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</si>
  <si>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</si>
  <si>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</si>
  <si>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</si>
  <si>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</si>
  <si>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</si>
  <si>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</si>
  <si>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</si>
  <si>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</si>
  <si>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</si>
  <si>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</si>
  <si>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</si>
  <si>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</si>
  <si>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</si>
  <si>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</si>
  <si>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</si>
  <si>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</si>
  <si>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</si>
  <si>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</si>
  <si>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</si>
  <si>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</si>
  <si>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</si>
  <si>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</si>
  <si>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</si>
  <si>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</si>
  <si>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</si>
  <si>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</si>
  <si>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</si>
  <si>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</si>
  <si>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</si>
  <si>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</si>
  <si>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</si>
  <si>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</si>
  <si>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</si>
  <si>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</si>
  <si>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</si>
  <si>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</si>
  <si>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</si>
  <si>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</si>
  <si>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</si>
  <si>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</si>
  <si>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</si>
  <si>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</si>
  <si>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</si>
  <si>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</si>
  <si>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</si>
  <si>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</si>
  <si>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</si>
  <si>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</si>
  <si>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</si>
  <si>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</si>
  <si>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</si>
  <si>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</si>
  <si>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</si>
  <si>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</si>
  <si>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</si>
  <si>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</si>
  <si>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</si>
  <si>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</si>
  <si>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</si>
  <si>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</si>
  <si>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</si>
  <si>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</si>
  <si>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</si>
  <si>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</si>
  <si>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</si>
  <si>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</si>
  <si>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</si>
  <si>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</si>
  <si>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</si>
  <si>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</si>
  <si>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</si>
  <si>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</si>
  <si>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</si>
  <si>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</si>
  <si>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</si>
  <si>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</si>
  <si>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</si>
  <si>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</si>
  <si>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</si>
  <si>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</si>
  <si>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</si>
  <si>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</si>
  <si>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</si>
  <si>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</si>
  <si>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</si>
  <si>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</si>
  <si>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</si>
  <si>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</si>
  <si>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</si>
  <si>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</si>
  <si>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</si>
  <si>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</si>
  <si>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</si>
  <si>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</si>
  <si>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</si>
  <si>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</si>
  <si>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</si>
  <si>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</si>
  <si>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</si>
  <si>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</si>
  <si>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</si>
  <si>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</si>
  <si>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</si>
  <si>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</si>
  <si>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</si>
  <si>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</si>
  <si>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</si>
  <si>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</si>
  <si>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</si>
  <si>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</si>
  <si>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</si>
  <si>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</si>
  <si>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</si>
  <si>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</si>
  <si>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</si>
  <si>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</si>
  <si>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</si>
  <si>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</si>
  <si>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</si>
  <si>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</si>
  <si>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</si>
  <si>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</si>
  <si>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</si>
  <si>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</si>
  <si>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</si>
  <si>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</si>
  <si>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</si>
  <si>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</si>
  <si>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</si>
  <si>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</si>
  <si>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</si>
  <si>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</si>
  <si>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</si>
  <si>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</si>
  <si>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</si>
  <si>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</si>
  <si>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</si>
  <si>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</si>
  <si>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</si>
  <si>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</si>
  <si>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</si>
  <si>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</si>
  <si>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</si>
  <si>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</si>
  <si>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</si>
  <si>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</si>
  <si>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</si>
  <si>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</si>
  <si>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</si>
  <si>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</si>
  <si>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</si>
  <si>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</si>
  <si>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</si>
  <si>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</si>
  <si>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</si>
  <si>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</si>
  <si>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</si>
  <si>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</si>
  <si>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</si>
  <si>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</si>
  <si>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</si>
  <si>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</si>
  <si>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</si>
  <si>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</si>
  <si>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</si>
  <si>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</si>
  <si>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</si>
  <si>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</si>
  <si>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</si>
  <si>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</si>
  <si>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</si>
  <si>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</si>
  <si>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</si>
  <si>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</si>
  <si>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</si>
  <si>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</si>
  <si>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</si>
  <si>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</si>
  <si>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</si>
  <si>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</si>
  <si>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</si>
  <si>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</si>
  <si>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</si>
  <si>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</si>
  <si>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</si>
  <si>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</si>
  <si>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</si>
  <si>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</si>
  <si>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</si>
  <si>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</si>
  <si>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</si>
  <si>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</si>
  <si>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</si>
  <si>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</si>
  <si>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</si>
  <si>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</si>
  <si>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</si>
  <si>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</si>
  <si>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</si>
  <si>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</si>
  <si>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</si>
  <si>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</si>
  <si>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</si>
  <si>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</si>
  <si>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</si>
  <si>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</si>
  <si>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</si>
  <si>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</si>
  <si>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</si>
  <si>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</si>
  <si>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</si>
  <si>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</si>
  <si>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</si>
  <si>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</si>
  <si>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</si>
  <si>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</si>
  <si>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</si>
  <si>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</si>
  <si>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</si>
  <si>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</si>
  <si>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</si>
  <si>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</si>
  <si>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</si>
  <si>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</si>
  <si>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</si>
  <si>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</si>
  <si>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</si>
  <si>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</si>
  <si>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</si>
  <si>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</si>
  <si>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</si>
  <si>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</si>
  <si>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</si>
  <si>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</si>
  <si>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</si>
  <si>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</si>
  <si>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</si>
  <si>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</si>
  <si>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</si>
  <si>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</si>
  <si>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</si>
  <si>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</si>
  <si>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</si>
  <si>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</si>
  <si>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</si>
  <si>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</si>
  <si>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</si>
  <si>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</si>
  <si>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</si>
  <si>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</si>
  <si>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</si>
  <si>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</si>
  <si>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</si>
  <si>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</si>
  <si>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</si>
  <si>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</si>
  <si>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</si>
  <si>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</si>
  <si>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</si>
  <si>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</si>
  <si>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</si>
  <si>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</si>
  <si>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</si>
  <si>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</si>
  <si>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</si>
  <si>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</si>
  <si>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</si>
  <si>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</si>
  <si>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</si>
  <si>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</si>
  <si>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</si>
  <si>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</si>
  <si>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</si>
  <si>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</si>
  <si>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</si>
  <si>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</si>
  <si>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</si>
  <si>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</si>
  <si>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</si>
  <si>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</si>
  <si>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</si>
  <si>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</si>
  <si>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</si>
  <si>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</si>
  <si>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</si>
  <si>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</si>
  <si>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</si>
  <si>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</si>
  <si>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</si>
  <si>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</si>
  <si>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</si>
  <si>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</si>
  <si>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</si>
  <si>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</si>
  <si>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</si>
  <si>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</si>
  <si>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</si>
  <si>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</si>
  <si>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</si>
  <si>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</si>
  <si>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</si>
  <si>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</si>
  <si>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</si>
  <si>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</si>
  <si>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</si>
  <si>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</si>
  <si>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</si>
  <si>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</si>
  <si>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</si>
  <si>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</si>
  <si>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</si>
  <si>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</si>
  <si>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</si>
  <si>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</si>
  <si>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</si>
  <si>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</si>
  <si>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</si>
  <si>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</si>
  <si>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</si>
  <si>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</si>
  <si>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</si>
  <si>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</si>
  <si>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</si>
  <si>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</si>
  <si>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</si>
  <si>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</si>
  <si>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</si>
  <si>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</si>
  <si>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</si>
  <si>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</si>
  <si>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</si>
  <si>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</si>
  <si>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</si>
  <si>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</si>
  <si>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</si>
  <si>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</si>
  <si>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</si>
  <si>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</si>
  <si>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</si>
  <si>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</si>
  <si>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</si>
  <si>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</si>
  <si>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</si>
  <si>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</si>
  <si>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</si>
  <si>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</si>
  <si>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</si>
  <si>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</si>
  <si>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</si>
  <si>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</si>
  <si>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</si>
  <si>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</si>
  <si>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</si>
  <si>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</si>
  <si>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</si>
  <si>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</si>
  <si>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</si>
  <si>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</si>
  <si>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</si>
  <si>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</si>
  <si>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</si>
  <si>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</si>
  <si>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</si>
  <si>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</si>
  <si>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</si>
  <si>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</si>
  <si>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</si>
  <si>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</si>
  <si>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</si>
  <si>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</si>
  <si>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</si>
  <si>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</si>
  <si>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</si>
  <si>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</si>
  <si>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</si>
  <si>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</si>
  <si>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</si>
  <si>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</si>
  <si>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</si>
  <si>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</si>
  <si>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</si>
  <si>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</si>
  <si>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</si>
  <si>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</si>
  <si>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</si>
  <si>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</si>
  <si>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</si>
  <si>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</si>
  <si>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</si>
  <si>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</si>
  <si>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</si>
  <si>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</si>
  <si>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</si>
  <si>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</si>
  <si>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</si>
  <si>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</si>
  <si>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</si>
  <si>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</si>
  <si>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</si>
  <si>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</si>
  <si>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</si>
  <si>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</si>
  <si>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</si>
  <si>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</si>
  <si>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</si>
  <si>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</si>
  <si>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</si>
  <si>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</si>
  <si>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</si>
  <si>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</si>
  <si>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</si>
  <si>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</si>
  <si>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</si>
  <si>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</si>
  <si>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</si>
  <si>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</si>
  <si>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</si>
  <si>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</si>
  <si>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</si>
  <si>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</si>
  <si>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</si>
  <si>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</si>
  <si>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</si>
  <si>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</si>
  <si>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</si>
  <si>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</si>
  <si>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</si>
  <si>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</si>
  <si>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</si>
  <si>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</si>
  <si>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</si>
  <si>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</si>
  <si>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</si>
  <si>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</si>
  <si>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</si>
  <si>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</si>
  <si>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</si>
  <si>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</si>
  <si>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</si>
  <si>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</si>
  <si>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</si>
  <si>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</si>
  <si>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</si>
  <si>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</si>
  <si>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</si>
  <si>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</si>
  <si>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</si>
  <si>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</si>
  <si>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</si>
  <si>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</si>
  <si>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</si>
  <si>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</si>
  <si>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</si>
  <si>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</si>
  <si>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</si>
  <si>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</si>
  <si>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</si>
  <si>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</si>
  <si>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</si>
  <si>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</si>
  <si>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</si>
  <si>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</si>
  <si>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</si>
  <si>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</si>
  <si>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</si>
  <si>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</si>
  <si>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</si>
  <si>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</si>
  <si>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</si>
  <si>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</si>
  <si>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</si>
  <si>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</si>
  <si>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</si>
  <si>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</si>
  <si>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</si>
  <si>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</si>
  <si>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</si>
  <si>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</si>
  <si>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</si>
  <si>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</si>
  <si>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</si>
  <si>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</si>
  <si>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</si>
  <si>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</si>
  <si>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</si>
  <si>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</si>
  <si>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</si>
  <si>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</si>
  <si>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</si>
  <si>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</si>
  <si>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</si>
  <si>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</si>
  <si>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</si>
  <si>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</si>
  <si>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</si>
  <si>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</si>
  <si>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</si>
  <si>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</si>
  <si>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</si>
  <si>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</si>
  <si>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</si>
  <si>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</si>
  <si>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</si>
  <si>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</si>
  <si>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</si>
  <si>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</si>
  <si>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</si>
  <si>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</si>
  <si>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</si>
  <si>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</si>
  <si>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</si>
  <si>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</si>
  <si>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</si>
  <si>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</si>
  <si>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</si>
  <si>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</si>
  <si>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</si>
  <si>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</si>
  <si>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</si>
  <si>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</si>
  <si>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</si>
  <si>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</si>
  <si>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</si>
  <si>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</si>
  <si>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</si>
  <si>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</si>
  <si>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</si>
  <si>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</si>
  <si>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</si>
  <si>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</si>
  <si>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</si>
  <si>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</si>
  <si>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</si>
  <si>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</si>
  <si>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</si>
  <si>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</si>
  <si>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</si>
  <si>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</si>
  <si>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</si>
  <si>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</si>
  <si>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</si>
  <si>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</si>
  <si>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</si>
  <si>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</si>
  <si>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</si>
  <si>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</si>
  <si>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</si>
  <si>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</si>
  <si>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</si>
  <si>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</si>
  <si>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</si>
  <si>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</si>
  <si>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</si>
  <si>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</si>
  <si>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</si>
  <si>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</si>
  <si>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</si>
  <si>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</si>
  <si>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</si>
  <si>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</si>
  <si>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</si>
  <si>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</si>
  <si>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</si>
  <si>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</si>
  <si>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</si>
  <si>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</si>
  <si>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</si>
  <si>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</si>
  <si>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</si>
  <si>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</si>
  <si>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</si>
  <si>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</si>
  <si>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</si>
  <si>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</si>
  <si>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</si>
  <si>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</si>
  <si>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</si>
  <si>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</si>
  <si>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</si>
  <si>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</si>
  <si>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</si>
  <si>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</si>
  <si>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</si>
  <si>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</si>
  <si>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</si>
  <si>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</si>
  <si>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</si>
  <si>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</si>
  <si>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</si>
  <si>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</si>
  <si>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</si>
  <si>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</si>
  <si>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</si>
  <si>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</si>
  <si>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</si>
  <si>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</si>
  <si>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</si>
  <si>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</si>
  <si>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</si>
  <si>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</si>
  <si>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</si>
  <si>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</si>
  <si>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</si>
  <si>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</si>
  <si>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</si>
  <si>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</si>
  <si>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</si>
  <si>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</si>
  <si>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</si>
  <si>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</si>
  <si>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</si>
  <si>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</si>
  <si>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</si>
  <si>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</si>
  <si>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</si>
  <si>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</si>
  <si>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</si>
  <si>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</si>
  <si>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</si>
  <si>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</si>
  <si>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</si>
  <si>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</si>
  <si>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</si>
  <si>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</si>
  <si>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</si>
  <si>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</si>
  <si>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</si>
  <si>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</si>
  <si>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</si>
  <si>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</si>
  <si>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</si>
  <si>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</si>
  <si>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</si>
  <si>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</si>
  <si>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</si>
  <si>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</si>
  <si>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</si>
  <si>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</si>
  <si>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</si>
  <si>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</si>
  <si>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</si>
  <si>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</si>
  <si>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</si>
  <si>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</si>
  <si>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</si>
  <si>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</si>
  <si>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</si>
  <si>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</si>
  <si>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</si>
  <si>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</si>
  <si>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</si>
  <si>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</si>
  <si>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</si>
  <si>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</si>
  <si>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</si>
  <si>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</si>
  <si>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</si>
  <si>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</si>
  <si>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</si>
  <si>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</si>
  <si>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</si>
  <si>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</si>
  <si>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</si>
  <si>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</si>
  <si>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</si>
  <si>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</si>
  <si>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</si>
  <si>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</si>
  <si>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</si>
  <si>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</si>
  <si>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</si>
  <si>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</si>
  <si>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</si>
  <si>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</si>
  <si>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</si>
  <si>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</si>
  <si>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</si>
  <si>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</si>
  <si>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</si>
  <si>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</si>
  <si>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</si>
  <si>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</si>
  <si>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</si>
  <si>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</si>
  <si>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</si>
  <si>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</si>
  <si>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</si>
  <si>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</si>
  <si>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</si>
  <si>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</si>
  <si>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</si>
  <si>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</si>
  <si>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</si>
  <si>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</si>
  <si>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</si>
  <si>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</si>
  <si>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</si>
  <si>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</si>
  <si>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</si>
  <si>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</si>
  <si>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</si>
  <si>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</si>
  <si>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</si>
  <si>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</si>
  <si>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</si>
  <si>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</si>
  <si>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</si>
  <si>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</si>
  <si>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</si>
  <si>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</si>
  <si>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</si>
  <si>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</si>
  <si>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</si>
  <si>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</si>
  <si>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</si>
  <si>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</si>
  <si>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</si>
  <si>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</si>
  <si>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</si>
  <si>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</si>
  <si>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</si>
  <si>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</si>
  <si>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</si>
  <si>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</si>
  <si>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</si>
  <si>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</si>
  <si>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</si>
  <si>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</si>
  <si>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</si>
  <si>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</si>
  <si>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</si>
  <si>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</si>
  <si>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</si>
  <si>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</si>
  <si>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</si>
  <si>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</si>
  <si>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</si>
  <si>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</si>
  <si>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</si>
  <si>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</si>
  <si>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</si>
  <si>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</si>
  <si>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</si>
  <si>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</si>
  <si>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</si>
  <si>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</si>
  <si>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</si>
  <si>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</si>
  <si>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</si>
  <si>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</si>
  <si>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</si>
  <si>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</si>
  <si>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</si>
  <si>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</si>
  <si>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</si>
  <si>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</si>
  <si>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</si>
  <si>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</si>
  <si>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</si>
  <si>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</si>
  <si>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</si>
  <si>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</si>
  <si>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</si>
  <si>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</si>
  <si>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</si>
  <si>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</si>
  <si>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</si>
  <si>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</si>
  <si>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</si>
  <si>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</si>
  <si>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</si>
  <si>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</si>
  <si>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</si>
  <si>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</si>
  <si>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</si>
  <si>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</si>
  <si>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</si>
  <si>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</si>
  <si>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</si>
  <si>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</si>
  <si>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</si>
  <si>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</si>
  <si>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</si>
  <si>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</si>
  <si>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</si>
  <si>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</si>
  <si>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</si>
  <si>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</si>
  <si>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</si>
  <si>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</si>
  <si>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</si>
  <si>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</si>
  <si>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</si>
  <si>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</si>
  <si>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</si>
  <si>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</si>
  <si>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</si>
  <si>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</si>
  <si>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</si>
  <si>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</si>
  <si>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</si>
  <si>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</si>
  <si>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</si>
  <si>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</si>
  <si>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</si>
  <si>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</si>
  <si>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</si>
  <si>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</si>
  <si>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</si>
  <si>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</si>
  <si>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</si>
  <si>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</si>
  <si>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</si>
  <si>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</si>
  <si>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</si>
  <si>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</si>
  <si>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</si>
  <si>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</si>
  <si>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</si>
  <si>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</si>
  <si>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</si>
  <si>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</si>
  <si>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</si>
  <si>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</si>
  <si>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</si>
  <si>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</si>
  <si>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</si>
  <si>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</si>
  <si>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</si>
  <si>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</si>
  <si>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</si>
  <si>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</si>
  <si>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</si>
  <si>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</si>
  <si>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</si>
  <si>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</si>
  <si>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</si>
  <si>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</si>
  <si>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</si>
  <si>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</si>
  <si>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</si>
  <si>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</si>
  <si>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</si>
  <si>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</si>
  <si>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</si>
  <si>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</si>
  <si>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</si>
  <si>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</si>
  <si>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</si>
  <si>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</si>
  <si>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</si>
  <si>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</si>
  <si>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</si>
  <si>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</si>
  <si>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</si>
  <si>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</si>
  <si>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</si>
  <si>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</si>
  <si>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</si>
  <si>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</si>
  <si>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</si>
  <si>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</si>
  <si>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</si>
  <si>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</si>
  <si>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</si>
  <si>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</si>
  <si>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</si>
  <si>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</si>
  <si>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</si>
  <si>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</si>
  <si>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</si>
  <si>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</si>
  <si>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</si>
  <si>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</si>
  <si>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</si>
  <si>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</si>
  <si>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</si>
  <si>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</si>
  <si>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</si>
  <si>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</si>
  <si>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</si>
  <si>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</si>
  <si>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</si>
  <si>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</si>
  <si>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</si>
  <si>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</si>
  <si>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</si>
  <si>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</si>
  <si>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</si>
  <si>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</si>
  <si>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</si>
  <si>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</si>
  <si>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</si>
  <si>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</si>
  <si>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</si>
  <si>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</si>
  <si>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</si>
  <si>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</si>
  <si>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</si>
  <si>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</si>
  <si>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</si>
  <si>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</si>
  <si>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</si>
  <si>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</si>
  <si>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</si>
  <si>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</si>
  <si>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</si>
  <si>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</si>
  <si>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</si>
  <si>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</si>
  <si>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</si>
  <si>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</si>
  <si>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</si>
  <si>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</si>
  <si>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</si>
  <si>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</si>
  <si>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</si>
  <si>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</si>
  <si>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</si>
  <si>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</si>
  <si>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</si>
  <si>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</si>
  <si>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</si>
  <si>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</si>
  <si>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</si>
  <si>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</si>
  <si>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</si>
  <si>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</si>
  <si>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</si>
  <si>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</si>
  <si>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</si>
  <si>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</si>
  <si>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</si>
  <si>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</si>
  <si>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</si>
  <si>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</si>
  <si>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</si>
  <si>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</si>
  <si>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</si>
  <si>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</si>
  <si>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</si>
  <si>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</si>
  <si>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</si>
  <si>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</si>
  <si>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</si>
  <si>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</si>
  <si>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</si>
  <si>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</si>
  <si>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</si>
  <si>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</si>
  <si>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</si>
  <si>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</si>
  <si>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</si>
  <si>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</si>
  <si>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</si>
  <si>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</si>
  <si>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</si>
  <si>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</si>
  <si>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</si>
  <si>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</si>
  <si>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</si>
  <si>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</si>
  <si>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</si>
  <si>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</si>
  <si>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</si>
  <si>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</si>
  <si>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</si>
  <si>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</si>
  <si>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</si>
  <si>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</si>
  <si>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</si>
  <si>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</si>
  <si>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</si>
  <si>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</si>
  <si>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</si>
  <si>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</si>
  <si>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</si>
  <si>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</si>
  <si>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</si>
  <si>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</si>
  <si>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</si>
  <si>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</si>
  <si>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</si>
  <si>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</si>
  <si>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</si>
  <si>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</si>
  <si>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</si>
  <si>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</si>
  <si>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</si>
  <si>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</si>
  <si>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</si>
  <si>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</si>
  <si>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</si>
  <si>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</si>
  <si>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</si>
  <si>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</si>
  <si>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</si>
  <si>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</si>
  <si>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</si>
  <si>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</si>
  <si>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</si>
  <si>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</si>
  <si>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</si>
  <si>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</si>
  <si>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</si>
  <si>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</si>
  <si>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</si>
  <si>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</si>
  <si>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</si>
  <si>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</si>
  <si>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</si>
  <si>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</si>
  <si>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</si>
  <si>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</si>
  <si>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</si>
  <si>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</si>
  <si>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</si>
  <si>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</si>
  <si>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</si>
  <si>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</si>
  <si>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</si>
  <si>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</si>
  <si>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</si>
  <si>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</si>
  <si>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</si>
  <si>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</si>
  <si>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</si>
  <si>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</si>
  <si>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</si>
  <si>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</si>
  <si>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</si>
  <si>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</si>
  <si>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</si>
  <si>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</si>
  <si>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</si>
  <si>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</si>
  <si>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</si>
  <si>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</si>
  <si>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</si>
  <si>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</si>
  <si>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</si>
  <si>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</si>
  <si>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</si>
  <si>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</si>
  <si>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</si>
  <si>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</si>
  <si>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</si>
  <si>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</si>
  <si>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</si>
  <si>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</si>
  <si>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</si>
  <si>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</si>
  <si>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</si>
  <si>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</si>
  <si>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</si>
  <si>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</si>
  <si>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</si>
  <si>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</si>
  <si>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</si>
  <si>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</si>
  <si>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</si>
  <si>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</si>
  <si>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</si>
  <si>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</si>
  <si>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</si>
  <si>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</si>
  <si>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</si>
  <si>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</si>
  <si>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</si>
  <si>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</si>
  <si>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</si>
  <si>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</si>
  <si>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</si>
  <si>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</si>
  <si>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</si>
  <si>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</si>
  <si>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</si>
  <si>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</si>
  <si>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</si>
  <si>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</si>
  <si>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</si>
  <si>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</si>
  <si>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</si>
  <si>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</si>
  <si>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</si>
  <si>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</si>
  <si>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</si>
  <si>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</si>
  <si>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</si>
  <si>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</si>
  <si>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</si>
  <si>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</si>
  <si>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</si>
  <si>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</si>
  <si>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</si>
  <si>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</si>
  <si>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</si>
  <si>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</si>
  <si>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</si>
  <si>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</si>
  <si>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</si>
  <si>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</si>
  <si>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</si>
  <si>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</si>
  <si>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</si>
  <si>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</si>
  <si>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</si>
  <si>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</si>
  <si>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</si>
  <si>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</si>
  <si>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</si>
  <si>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</si>
  <si>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</si>
  <si>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</si>
  <si>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</si>
  <si>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</si>
  <si>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</si>
  <si>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</si>
  <si>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</si>
  <si>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</si>
  <si>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</si>
  <si>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</si>
  <si>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</si>
  <si>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</si>
  <si>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</si>
  <si>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</si>
  <si>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</si>
  <si>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</si>
  <si>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</si>
  <si>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</si>
  <si>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</si>
  <si>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</si>
  <si>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</si>
  <si>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</si>
  <si>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</si>
  <si>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</si>
  <si>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</si>
  <si>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</si>
  <si>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</si>
  <si>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</si>
  <si>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</si>
  <si>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</si>
  <si>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</si>
  <si>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</si>
  <si>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</si>
  <si>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</si>
  <si>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</si>
  <si>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</si>
  <si>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</si>
  <si>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</si>
  <si>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</si>
  <si>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</si>
  <si>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</si>
  <si>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</si>
  <si>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</si>
  <si>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</si>
  <si>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</si>
  <si>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</si>
  <si>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</si>
  <si>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</si>
  <si>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</si>
  <si>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</si>
  <si>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</si>
  <si>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</si>
  <si>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</si>
  <si>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</si>
  <si>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</si>
  <si>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</si>
  <si>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</si>
  <si>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</si>
  <si>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</si>
  <si>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</si>
  <si>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</si>
  <si>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</si>
  <si>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</si>
  <si>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</si>
  <si>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</si>
  <si>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</si>
  <si>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</si>
  <si>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</si>
  <si>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</si>
  <si>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</si>
  <si>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</si>
  <si>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</si>
  <si>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</si>
  <si>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</si>
  <si>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</si>
  <si>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</si>
  <si>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</si>
  <si>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</si>
  <si>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</si>
  <si>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</si>
  <si>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</si>
  <si>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</si>
  <si>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</si>
  <si>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</si>
  <si>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</si>
  <si>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</si>
  <si>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</si>
  <si>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</si>
  <si>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</si>
  <si>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</si>
  <si>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</si>
  <si>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</si>
  <si>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</si>
  <si>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</si>
  <si>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</si>
  <si>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</si>
  <si>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</si>
  <si>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</si>
  <si>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</si>
  <si>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</si>
  <si>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</si>
  <si>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</si>
  <si>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</si>
  <si>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</si>
  <si>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</si>
  <si>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</si>
  <si>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</si>
  <si>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</si>
  <si>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</si>
  <si>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</si>
  <si>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</si>
  <si>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</si>
  <si>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</si>
  <si>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</si>
  <si>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</si>
  <si>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</si>
  <si>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</si>
  <si>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</si>
  <si>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</si>
  <si>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</si>
  <si>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</si>
  <si>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</si>
  <si>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</si>
  <si>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</si>
  <si>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</si>
  <si>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</si>
  <si>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</si>
  <si>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</si>
  <si>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</si>
  <si>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</si>
  <si>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</si>
  <si>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</si>
  <si>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</si>
  <si>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</si>
  <si>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</si>
  <si>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</si>
  <si>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</si>
  <si>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</si>
  <si>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</si>
  <si>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</si>
  <si>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</si>
  <si>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</si>
  <si>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</si>
  <si>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</si>
  <si>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</si>
  <si>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</si>
  <si>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</si>
  <si>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</si>
  <si>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</si>
  <si>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</si>
  <si>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</si>
  <si>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</si>
  <si>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</si>
  <si>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</si>
  <si>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</si>
  <si>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</si>
  <si>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</si>
  <si>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</si>
  <si>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</si>
  <si>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</si>
  <si>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</si>
  <si>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</si>
  <si>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</si>
  <si>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</si>
  <si>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</si>
  <si>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</si>
  <si>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</si>
  <si>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</si>
  <si>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</si>
  <si>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</si>
  <si>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</si>
  <si>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</si>
  <si>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</si>
  <si>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</si>
  <si>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</si>
  <si>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</si>
  <si>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</si>
  <si>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</si>
  <si>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</si>
  <si>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</si>
  <si>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</si>
  <si>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</si>
  <si>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</si>
  <si>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</si>
  <si>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</si>
  <si>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</si>
  <si>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</si>
  <si>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</si>
  <si>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</si>
  <si>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</si>
  <si>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</si>
  <si>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</si>
  <si>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</si>
  <si>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</si>
  <si>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</si>
  <si>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</si>
  <si>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</si>
  <si>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</si>
  <si>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</si>
  <si>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</si>
  <si>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</si>
  <si>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</si>
  <si>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</si>
  <si>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</si>
  <si>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</si>
  <si>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</si>
  <si>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</si>
  <si>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</si>
  <si>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</si>
  <si>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</si>
  <si>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</si>
  <si>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</si>
  <si>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</si>
  <si>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</si>
  <si>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</si>
  <si>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</si>
  <si>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</si>
  <si>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</si>
  <si>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</si>
  <si>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</si>
  <si>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</si>
  <si>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</si>
  <si>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</si>
  <si>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</si>
  <si>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</si>
  <si>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</si>
  <si>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</si>
  <si>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</si>
  <si>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</si>
  <si>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</si>
  <si>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</si>
  <si>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</si>
  <si>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</si>
  <si>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</si>
  <si>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</si>
  <si>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</si>
  <si>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</si>
  <si>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</si>
  <si>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</si>
  <si>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</si>
  <si>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</si>
  <si>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</si>
  <si>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</si>
  <si>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</si>
  <si>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</si>
  <si>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</si>
  <si>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</si>
  <si>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</si>
  <si>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</si>
  <si>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</si>
  <si>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</si>
  <si>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</si>
  <si>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</si>
  <si>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</si>
  <si>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</si>
  <si>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</si>
  <si>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</si>
  <si>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</si>
  <si>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</si>
  <si>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</si>
  <si>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</si>
  <si>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</si>
  <si>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</si>
  <si>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</si>
  <si>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</si>
  <si>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</si>
  <si>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</si>
  <si>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</si>
  <si>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</si>
  <si>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</si>
  <si>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</si>
  <si>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</si>
  <si>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</si>
  <si>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</si>
  <si>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</si>
  <si>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</si>
  <si>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</si>
  <si>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</si>
  <si>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</si>
  <si>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</si>
  <si>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</si>
  <si>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</si>
  <si>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</si>
  <si>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</si>
  <si>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</si>
  <si>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</si>
  <si>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</si>
  <si>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</si>
  <si>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</si>
  <si>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</si>
  <si>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</si>
  <si>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</si>
  <si>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</si>
  <si>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</si>
  <si>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</si>
  <si>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</si>
  <si>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</si>
  <si>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</si>
  <si>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</si>
  <si>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</si>
  <si>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</si>
  <si>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</si>
  <si>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</si>
  <si>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</si>
  <si>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</si>
  <si>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</si>
  <si>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</si>
  <si>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</si>
  <si>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</si>
  <si>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</si>
  <si>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</si>
  <si>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</si>
  <si>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</si>
  <si>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</si>
  <si>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</si>
  <si>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</si>
  <si>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</si>
  <si>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</si>
  <si>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</si>
  <si>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</si>
  <si>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</si>
  <si>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</si>
  <si>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</si>
  <si>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</si>
  <si>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</si>
  <si>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</si>
  <si>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</si>
  <si>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</si>
  <si>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</si>
  <si>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</si>
  <si>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</si>
  <si>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</si>
  <si>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</si>
  <si>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</si>
  <si>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</si>
  <si>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</si>
  <si>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</si>
  <si>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</si>
  <si>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</si>
  <si>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</si>
  <si>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</si>
  <si>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</si>
  <si>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</si>
  <si>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</si>
  <si>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</si>
  <si>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</si>
  <si>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</si>
  <si>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</si>
  <si>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</si>
  <si>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</si>
  <si>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</si>
  <si>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</si>
  <si>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</si>
  <si>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</si>
  <si>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</si>
  <si>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</si>
  <si>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</si>
  <si>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</si>
  <si>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</si>
  <si>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</si>
  <si>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</si>
  <si>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</si>
  <si>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</si>
  <si>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</si>
  <si>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</si>
  <si>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</si>
  <si>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</si>
  <si>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</si>
  <si>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</si>
  <si>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</si>
  <si>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</si>
  <si>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</si>
  <si>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</si>
  <si>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</si>
  <si>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</si>
  <si>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</si>
  <si>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</si>
  <si>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</si>
  <si>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</si>
  <si>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</si>
  <si>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</si>
  <si>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</si>
  <si>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</si>
  <si>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</si>
  <si>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</si>
  <si>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</si>
  <si>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</si>
  <si>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</si>
  <si>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</si>
  <si>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</si>
  <si>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</si>
  <si>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</si>
  <si>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</si>
  <si>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</si>
  <si>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</si>
  <si>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</si>
  <si>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</si>
  <si>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</si>
  <si>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</si>
  <si>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</si>
  <si>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</si>
  <si>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</si>
  <si>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</si>
  <si>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</si>
  <si>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</si>
  <si>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</si>
  <si>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</si>
  <si>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</si>
  <si>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</si>
  <si>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</si>
  <si>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</si>
  <si>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</si>
  <si>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</si>
  <si>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</si>
  <si>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</si>
  <si>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</si>
  <si>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</si>
  <si>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</si>
  <si>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</si>
  <si>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</si>
  <si>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</si>
  <si>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</si>
  <si>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</si>
  <si>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</si>
  <si>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</si>
  <si>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</si>
  <si>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</si>
  <si>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</si>
  <si>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</si>
  <si>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</si>
  <si>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</si>
  <si>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</si>
  <si>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</si>
  <si>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</si>
  <si>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</si>
  <si>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</si>
  <si>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</si>
  <si>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</si>
  <si>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</si>
  <si>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</si>
  <si>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</si>
  <si>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</si>
  <si>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</si>
  <si>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</si>
  <si>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</si>
  <si>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</si>
  <si>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</si>
  <si>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</si>
  <si>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</si>
  <si>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</si>
  <si>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</si>
  <si>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</si>
  <si>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</si>
  <si>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</si>
  <si>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</si>
  <si>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</si>
  <si>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</si>
  <si>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</si>
  <si>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</si>
  <si>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</si>
  <si>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</si>
  <si>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</si>
  <si>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</si>
  <si>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</si>
  <si>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</si>
  <si>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</si>
  <si>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</si>
  <si>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</si>
  <si>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</si>
  <si>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</si>
  <si>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</si>
  <si>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</si>
  <si>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</si>
  <si>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</si>
  <si>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</si>
  <si>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</si>
  <si>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</si>
  <si>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</si>
  <si>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</si>
  <si>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</si>
  <si>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</si>
  <si>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</si>
  <si>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</si>
  <si>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</si>
  <si>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</si>
  <si>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</si>
  <si>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</si>
  <si>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</si>
  <si>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</si>
  <si>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</si>
  <si>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</si>
  <si>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</si>
  <si>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</si>
  <si>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</si>
  <si>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</si>
  <si>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</si>
  <si>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</si>
  <si>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</si>
  <si>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</si>
  <si>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</si>
  <si>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</si>
  <si>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</si>
  <si>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</si>
  <si>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</si>
  <si>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</si>
  <si>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</si>
  <si>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</si>
  <si>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</si>
  <si>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</si>
  <si>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</si>
  <si>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</si>
  <si>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</si>
  <si>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</si>
  <si>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</si>
  <si>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</si>
  <si>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</si>
  <si>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</si>
  <si>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</si>
  <si>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</si>
  <si>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</si>
  <si>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</si>
  <si>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</si>
  <si>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</si>
  <si>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</si>
  <si>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</si>
  <si>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</si>
  <si>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</si>
  <si>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</si>
  <si>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</si>
  <si>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</si>
  <si>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</si>
  <si>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</si>
  <si>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</si>
  <si>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</si>
  <si>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</si>
  <si>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</si>
  <si>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</si>
  <si>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</si>
  <si>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</si>
  <si>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</si>
  <si>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</si>
  <si>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</si>
  <si>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</si>
  <si>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</si>
  <si>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</si>
  <si>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</si>
  <si>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</si>
  <si>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</si>
  <si>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</si>
  <si>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</si>
  <si>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</si>
  <si>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</si>
  <si>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</si>
  <si>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</si>
  <si>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</si>
  <si>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</si>
  <si>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</si>
  <si>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</si>
  <si>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</si>
  <si>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</si>
  <si>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</si>
  <si>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</si>
  <si>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</si>
  <si>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</si>
  <si>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</si>
  <si>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</si>
  <si>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</si>
  <si>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</si>
  <si>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</si>
  <si>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</si>
  <si>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</si>
  <si>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</si>
  <si>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</si>
  <si>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</si>
  <si>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</si>
  <si>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</si>
  <si>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</si>
  <si>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</si>
  <si>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</si>
  <si>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</si>
  <si>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</si>
  <si>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</si>
  <si>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</si>
  <si>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</si>
  <si>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</si>
  <si>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</si>
  <si>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</si>
  <si>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</si>
  <si>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</si>
  <si>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</si>
  <si>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</si>
  <si>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</si>
  <si>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</si>
  <si>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</si>
  <si>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</si>
  <si>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</si>
  <si>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</si>
  <si>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</si>
  <si>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</si>
  <si>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</si>
  <si>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</si>
  <si>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</si>
  <si>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</si>
  <si>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</si>
  <si>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</si>
  <si>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</si>
  <si>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</si>
  <si>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</si>
  <si>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</si>
  <si>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</si>
  <si>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</si>
  <si>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</si>
  <si>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</si>
  <si>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</si>
  <si>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</si>
  <si>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</si>
  <si>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</si>
  <si>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</si>
  <si>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</si>
  <si>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</si>
  <si>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</si>
  <si>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</si>
  <si>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</si>
  <si>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</si>
  <si>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</si>
  <si>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</si>
  <si>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</si>
  <si>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</si>
  <si>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</si>
  <si>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</si>
  <si>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</si>
  <si>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</si>
  <si>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</si>
  <si>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</si>
  <si>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</si>
  <si>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</si>
  <si>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</si>
  <si>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</si>
  <si>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</si>
  <si>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</si>
  <si>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</si>
  <si>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</si>
  <si>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</si>
  <si>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</si>
  <si>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</si>
  <si>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</si>
  <si>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</si>
  <si>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</si>
  <si>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</si>
  <si>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</si>
  <si>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</si>
  <si>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</si>
  <si>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</si>
  <si>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</si>
  <si>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</si>
  <si>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</si>
  <si>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</si>
  <si>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</si>
  <si>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</si>
  <si>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</si>
  <si>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</si>
  <si>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</si>
  <si>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</si>
  <si>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</si>
  <si>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</si>
  <si>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</si>
  <si>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</si>
  <si>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</si>
  <si>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</si>
  <si>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</si>
  <si>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</si>
  <si>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</si>
  <si>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</si>
  <si>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</si>
  <si>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</si>
  <si>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</si>
  <si>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</si>
  <si>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</si>
  <si>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</si>
  <si>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</si>
  <si>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</si>
  <si>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</si>
  <si>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</si>
  <si>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</si>
  <si>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</si>
  <si>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</si>
  <si>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</si>
  <si>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</si>
  <si>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</si>
  <si>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</si>
  <si>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</si>
  <si>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</si>
  <si>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</si>
  <si>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</si>
  <si>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</si>
  <si>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</si>
  <si>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</si>
  <si>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</si>
  <si>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</si>
  <si>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</si>
  <si>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</si>
  <si>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</si>
  <si>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</si>
  <si>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</si>
  <si>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</si>
  <si>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</si>
  <si>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</si>
  <si>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</si>
  <si>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</si>
  <si>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</si>
  <si>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</si>
  <si>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</si>
  <si>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</si>
  <si>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</si>
  <si>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</si>
  <si>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</si>
  <si>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</si>
  <si>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</si>
  <si>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</si>
  <si>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</si>
  <si>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</si>
  <si>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</si>
  <si>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</si>
  <si>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</si>
  <si>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</si>
  <si>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</si>
  <si>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</si>
  <si>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</si>
  <si>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</si>
  <si>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</si>
  <si>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</si>
  <si>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</si>
  <si>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</si>
  <si>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</si>
  <si>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</si>
  <si>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</si>
  <si>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</si>
  <si>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</si>
  <si>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</si>
  <si>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</si>
  <si>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</si>
  <si>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</si>
  <si>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</si>
  <si>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</si>
  <si>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</si>
  <si>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</si>
  <si>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</si>
  <si>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</si>
  <si>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</si>
  <si>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</si>
  <si>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</si>
  <si>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</si>
  <si>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</si>
  <si>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</si>
  <si>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</si>
  <si>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</si>
  <si>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</si>
  <si>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</si>
  <si>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</si>
  <si>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</si>
  <si>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</si>
  <si>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</si>
  <si>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</si>
  <si>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</si>
  <si>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</si>
  <si>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</si>
  <si>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</si>
  <si>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</si>
  <si>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</si>
  <si>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</si>
  <si>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</si>
  <si>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</si>
  <si>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</si>
  <si>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</si>
  <si>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</si>
  <si>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</si>
  <si>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</si>
  <si>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</si>
  <si>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</si>
  <si>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</si>
  <si>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</si>
  <si>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</si>
  <si>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</si>
  <si>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</si>
  <si>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</si>
  <si>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</si>
  <si>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</si>
  <si>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</si>
  <si>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</si>
  <si>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</si>
  <si>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</si>
  <si>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</si>
  <si>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</si>
  <si>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</si>
  <si>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</si>
  <si>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</si>
  <si>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</si>
  <si>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</si>
  <si>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</si>
  <si>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</si>
  <si>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</si>
  <si>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</si>
  <si>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</si>
  <si>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</si>
  <si>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</si>
  <si>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</si>
  <si>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</si>
  <si>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</si>
  <si>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</si>
  <si>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</si>
  <si>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</si>
  <si>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</si>
  <si>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</si>
  <si>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</si>
  <si>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</si>
  <si>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</si>
  <si>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</si>
  <si>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</si>
  <si>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</si>
  <si>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</si>
  <si>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</si>
  <si>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</si>
  <si>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</si>
  <si>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</si>
  <si>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</si>
  <si>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</si>
  <si>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</si>
  <si>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</si>
  <si>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</si>
  <si>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</si>
  <si>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</si>
  <si>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</si>
  <si>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</si>
  <si>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</si>
  <si>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</si>
  <si>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</si>
  <si>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</si>
  <si>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</si>
  <si>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</si>
  <si>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</si>
  <si>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</si>
  <si>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</si>
  <si>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</si>
  <si>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</si>
  <si>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</si>
  <si>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</si>
  <si>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</si>
  <si>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</si>
  <si>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</si>
  <si>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</si>
  <si>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</si>
  <si>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</si>
  <si>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</si>
  <si>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</si>
  <si>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</si>
  <si>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</si>
  <si>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</si>
  <si>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</si>
  <si>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</si>
  <si>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</si>
  <si>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</si>
  <si>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</si>
  <si>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</si>
  <si>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</si>
  <si>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</si>
  <si>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</si>
  <si>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</si>
  <si>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</si>
  <si>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</si>
  <si>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</si>
  <si>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</si>
  <si>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</si>
  <si>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</si>
  <si>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</si>
  <si>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</si>
  <si>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</si>
  <si>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</si>
  <si>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</si>
  <si>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</si>
  <si>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</si>
  <si>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</si>
  <si>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</si>
  <si>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</si>
  <si>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</si>
  <si>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</si>
  <si>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</si>
  <si>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</si>
  <si>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</si>
  <si>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</si>
  <si>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</si>
  <si>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</si>
  <si>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</si>
  <si>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</si>
  <si>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</si>
  <si>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</si>
  <si>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</si>
  <si>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</si>
  <si>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</si>
  <si>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</si>
  <si>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</si>
  <si>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</si>
  <si>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</si>
  <si>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</si>
  <si>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</si>
  <si>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</si>
  <si>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</si>
  <si>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</si>
  <si>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</si>
  <si>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</si>
  <si>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</si>
  <si>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</si>
  <si>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</si>
  <si>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</si>
  <si>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</si>
  <si>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</si>
  <si>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</si>
  <si>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</si>
  <si>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</si>
  <si>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</si>
  <si>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</si>
  <si>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</si>
  <si>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</si>
  <si>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</si>
  <si>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</si>
  <si>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</si>
  <si>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</si>
  <si>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</si>
  <si>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</si>
  <si>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</si>
  <si>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</si>
  <si>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</si>
  <si>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</si>
  <si>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</si>
  <si>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</si>
  <si>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</si>
  <si>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</si>
  <si>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</si>
  <si>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</si>
  <si>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</si>
  <si>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</si>
  <si>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</si>
  <si>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</si>
  <si>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</si>
  <si>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</si>
  <si>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</si>
  <si>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</si>
  <si>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</si>
  <si>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</si>
  <si>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</si>
  <si>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</si>
  <si>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</si>
  <si>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</si>
  <si>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</si>
  <si>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</si>
  <si>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</si>
  <si>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</si>
  <si>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</si>
  <si>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</si>
  <si>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</si>
  <si>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</si>
  <si>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</si>
  <si>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</si>
  <si>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</si>
  <si>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</si>
  <si>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</si>
  <si>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</si>
  <si>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</si>
  <si>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</si>
  <si>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</si>
  <si>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</si>
  <si>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</si>
  <si>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</si>
  <si>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</si>
  <si>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</si>
  <si>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</si>
  <si>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</si>
  <si>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</si>
  <si>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</si>
  <si>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</si>
  <si>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</si>
  <si>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</si>
  <si>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</si>
  <si>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</si>
  <si>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</si>
  <si>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</si>
  <si>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</si>
  <si>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</si>
  <si>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</si>
  <si>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</si>
  <si>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</si>
  <si>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</si>
  <si>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</si>
  <si>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</si>
  <si>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</si>
  <si>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</si>
  <si>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</si>
  <si>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</si>
  <si>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</si>
  <si>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</si>
  <si>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</si>
  <si>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</si>
  <si>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</si>
  <si>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</si>
  <si>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</si>
  <si>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</si>
  <si>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</si>
  <si>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</si>
  <si>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</si>
  <si>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</si>
  <si>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</si>
  <si>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</si>
  <si>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</si>
  <si>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</si>
  <si>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</si>
  <si>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</si>
  <si>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</si>
  <si>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</si>
  <si>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</si>
  <si>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</si>
  <si>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</si>
  <si>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</si>
  <si>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</si>
  <si>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</si>
  <si>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</si>
  <si>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</si>
  <si>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</si>
  <si>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</si>
  <si>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</si>
  <si>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</si>
  <si>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</si>
  <si>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</si>
  <si>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</si>
  <si>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</si>
  <si>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</si>
  <si>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</si>
  <si>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</si>
  <si>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</si>
  <si>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</si>
  <si>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</si>
  <si>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</si>
  <si>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</si>
  <si>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</si>
  <si>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</si>
  <si>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</si>
  <si>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</si>
  <si>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</si>
  <si>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</si>
  <si>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</si>
  <si>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</si>
  <si>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</si>
  <si>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</si>
  <si>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</si>
  <si>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</si>
  <si>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</si>
  <si>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</si>
  <si>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</si>
  <si>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</si>
  <si>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</si>
  <si>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</si>
  <si>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</si>
  <si>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</si>
  <si>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</si>
  <si>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</si>
  <si>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</si>
  <si>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</si>
  <si>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</si>
  <si>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</si>
  <si>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</si>
  <si>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</si>
  <si>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</si>
  <si>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</si>
  <si>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</si>
  <si>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</si>
  <si>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</si>
  <si>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</si>
  <si>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</si>
  <si>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</si>
  <si>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</si>
  <si>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</si>
  <si>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</si>
  <si>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</si>
  <si>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</si>
  <si>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</si>
  <si>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</si>
  <si>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</si>
  <si>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</si>
  <si>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</si>
  <si>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</si>
  <si>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</si>
  <si>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</si>
  <si>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</si>
  <si>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</si>
  <si>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</si>
  <si>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</si>
  <si>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</si>
  <si>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</si>
  <si>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</si>
  <si>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</si>
  <si>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</si>
  <si>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</si>
  <si>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</si>
  <si>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</si>
  <si>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</si>
  <si>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</si>
  <si>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</si>
  <si>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</si>
  <si>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</si>
  <si>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</si>
  <si>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</si>
  <si>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</si>
  <si>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</si>
  <si>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</si>
  <si>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</si>
  <si>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</si>
  <si>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</si>
  <si>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</si>
  <si>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</si>
  <si>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</si>
  <si>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</si>
  <si>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</si>
  <si>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</si>
  <si>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</si>
  <si>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</si>
  <si>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</si>
  <si>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</si>
  <si>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</si>
  <si>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</si>
  <si>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</si>
  <si>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</si>
  <si>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</si>
  <si>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</si>
  <si>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</si>
  <si>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</si>
  <si>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</si>
  <si>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</si>
  <si>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</si>
  <si>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</si>
  <si>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</si>
  <si>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</si>
  <si>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</si>
  <si>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</si>
  <si>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</si>
  <si>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</si>
  <si>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</si>
  <si>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</si>
  <si>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</si>
  <si>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</si>
  <si>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</si>
  <si>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</si>
  <si>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</si>
  <si>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</si>
  <si>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</si>
  <si>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</si>
  <si>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</si>
  <si>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</si>
  <si>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</si>
  <si>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</si>
  <si>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</si>
  <si>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</si>
  <si>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</si>
  <si>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</si>
  <si>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</si>
  <si>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</si>
  <si>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</si>
  <si>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</si>
  <si>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</si>
  <si>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</si>
  <si>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</si>
  <si>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</si>
  <si>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</si>
  <si>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</si>
  <si>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</si>
  <si>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</si>
  <si>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</si>
  <si>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</si>
  <si>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</si>
  <si>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</si>
  <si>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</si>
  <si>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</si>
  <si>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</si>
  <si>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</si>
  <si>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</si>
  <si>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</si>
  <si>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</si>
  <si>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</si>
  <si>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</si>
  <si>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</si>
  <si>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</si>
  <si>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</si>
  <si>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</si>
  <si>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</si>
  <si>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</si>
  <si>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</si>
  <si>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</si>
  <si>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</si>
  <si>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</si>
  <si>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</si>
  <si>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</si>
  <si>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</si>
  <si>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</si>
  <si>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</si>
  <si>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</si>
  <si>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</si>
  <si>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</si>
  <si>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</si>
  <si>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</si>
  <si>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</si>
  <si>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</si>
  <si>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</si>
  <si>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</si>
  <si>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</si>
  <si>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</si>
  <si>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</si>
  <si>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</si>
  <si>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</si>
  <si>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</si>
  <si>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</si>
  <si>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</si>
  <si>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</si>
  <si>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</si>
  <si>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</si>
  <si>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</si>
  <si>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</si>
  <si>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</si>
  <si>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</si>
  <si>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</si>
  <si>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</si>
  <si>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</si>
  <si>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</si>
  <si>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</si>
  <si>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</si>
  <si>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</si>
  <si>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</si>
  <si>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</si>
  <si>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</si>
  <si>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</si>
  <si>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</si>
  <si>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</si>
  <si>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</si>
  <si>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</si>
  <si>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</si>
  <si>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</si>
  <si>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</si>
  <si>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</si>
  <si>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</si>
  <si>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</si>
  <si>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</si>
  <si>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</si>
  <si>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</si>
  <si>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</si>
  <si>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</si>
  <si>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</si>
  <si>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</si>
  <si>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</si>
  <si>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</si>
  <si>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</si>
  <si>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</si>
  <si>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</si>
  <si>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</si>
  <si>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</si>
  <si>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</si>
  <si>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</si>
  <si>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</si>
  <si>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</si>
  <si>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</si>
  <si>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</si>
  <si>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</si>
  <si>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</si>
  <si>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</si>
  <si>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</si>
  <si>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</si>
  <si>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</si>
  <si>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</si>
  <si>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</si>
  <si>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</si>
  <si>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</si>
  <si>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</si>
  <si>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</si>
  <si>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</si>
  <si>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</si>
  <si>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</si>
  <si>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</si>
  <si>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</si>
  <si>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</si>
  <si>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</si>
  <si>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</si>
  <si>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</si>
  <si>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</si>
  <si>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</si>
  <si>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</si>
  <si>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</si>
  <si>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</si>
  <si>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</si>
  <si>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</si>
  <si>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</si>
  <si>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</si>
  <si>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</si>
  <si>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</si>
  <si>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</si>
  <si>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</si>
  <si>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</si>
  <si>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</si>
  <si>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</si>
  <si>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</si>
  <si>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</si>
  <si>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</si>
  <si>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</si>
  <si>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</si>
  <si>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</si>
  <si>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</si>
  <si>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</si>
  <si>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</si>
  <si>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</si>
  <si>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</si>
  <si>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</si>
  <si>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</si>
  <si>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</si>
  <si>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</si>
  <si>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</si>
  <si>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</si>
  <si>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</si>
  <si>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</si>
  <si>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</si>
  <si>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</si>
  <si>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</si>
  <si>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</si>
  <si>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</si>
  <si>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</si>
  <si>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</si>
  <si>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</si>
  <si>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</si>
  <si>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</si>
  <si>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</si>
  <si>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</si>
  <si>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</si>
  <si>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</si>
  <si>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</si>
  <si>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</si>
  <si>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</si>
  <si>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</si>
  <si>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</si>
  <si>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</si>
  <si>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</si>
  <si>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</si>
  <si>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</si>
  <si>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</si>
  <si>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</si>
  <si>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</si>
  <si>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</si>
  <si>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</si>
  <si>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</si>
  <si>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</si>
  <si>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</si>
  <si>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</si>
  <si>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</si>
  <si>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</si>
  <si>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</si>
  <si>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</si>
  <si>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</si>
  <si>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</si>
  <si>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</si>
  <si>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</si>
  <si>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</si>
  <si>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</si>
  <si>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</si>
  <si>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</si>
  <si>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</si>
  <si>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</si>
  <si>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</si>
  <si>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</si>
  <si>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</si>
  <si>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</si>
  <si>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</si>
  <si>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</si>
  <si>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</si>
  <si>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</si>
  <si>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</si>
  <si>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</si>
  <si>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</si>
  <si>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</si>
  <si>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</si>
  <si>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</si>
  <si>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</si>
  <si>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</si>
  <si>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</si>
  <si>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</si>
  <si>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</si>
  <si>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</si>
  <si>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</si>
  <si>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</si>
  <si>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</si>
  <si>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</si>
  <si>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</si>
  <si>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</si>
  <si>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</si>
  <si>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</si>
  <si>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</si>
  <si>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</si>
  <si>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</si>
  <si>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</si>
  <si>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</si>
  <si>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</si>
  <si>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</si>
  <si>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</si>
  <si>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</si>
  <si>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</si>
  <si>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</si>
  <si>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</si>
  <si>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</si>
  <si>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</si>
  <si>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</si>
  <si>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</si>
  <si>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</si>
  <si>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</si>
  <si>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</si>
  <si>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</si>
  <si>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</si>
  <si>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</si>
  <si>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</si>
  <si>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</si>
  <si>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</si>
  <si>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</si>
  <si>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</si>
  <si>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</si>
  <si>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</si>
  <si>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</si>
  <si>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</si>
  <si>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</si>
  <si>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</si>
  <si>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</si>
  <si>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</si>
  <si>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</si>
  <si>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</si>
  <si>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</si>
  <si>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</si>
  <si>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</si>
  <si>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</si>
  <si>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</si>
  <si>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</si>
  <si>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</si>
  <si>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</si>
  <si>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</si>
  <si>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</si>
  <si>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</si>
  <si>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</si>
  <si>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</si>
  <si>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</si>
  <si>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</si>
  <si>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</si>
  <si>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</si>
  <si>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</si>
  <si>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</si>
  <si>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</si>
  <si>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</si>
  <si>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</si>
  <si>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</si>
  <si>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</si>
  <si>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</si>
  <si>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</si>
  <si>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</si>
  <si>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</si>
  <si>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</si>
  <si>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</si>
  <si>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</si>
  <si>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</si>
  <si>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</si>
  <si>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</si>
  <si>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</si>
  <si>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</si>
  <si>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</si>
  <si>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</si>
  <si>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</si>
  <si>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</si>
  <si>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</si>
  <si>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</si>
  <si>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</si>
  <si>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</si>
  <si>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</si>
  <si>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</si>
  <si>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</si>
  <si>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</si>
  <si>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</si>
  <si>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</si>
  <si>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</si>
  <si>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</si>
  <si>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</si>
  <si>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</si>
  <si>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</si>
  <si>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</si>
  <si>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</si>
  <si>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</si>
  <si>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</si>
  <si>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</si>
  <si>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</si>
  <si>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</si>
  <si>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</si>
  <si>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</si>
  <si>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</si>
  <si>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</si>
  <si>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</si>
  <si>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</si>
  <si>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</si>
  <si>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</si>
  <si>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</si>
  <si>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</si>
  <si>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</si>
  <si>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</si>
  <si>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</si>
  <si>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</si>
  <si>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</si>
  <si>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</si>
  <si>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</si>
  <si>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</si>
  <si>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</si>
  <si>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</si>
  <si>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</si>
  <si>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</si>
  <si>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</si>
  <si>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</si>
  <si>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</si>
  <si>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</si>
  <si>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</si>
  <si>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</si>
  <si>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</si>
  <si>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</si>
  <si>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</si>
  <si>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</si>
  <si>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</si>
  <si>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</si>
  <si>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</si>
  <si>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</si>
  <si>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</si>
  <si>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</si>
  <si>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</si>
  <si>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</si>
  <si>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</si>
  <si>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</si>
  <si>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</si>
  <si>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</si>
  <si>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</si>
  <si>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</si>
  <si>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</si>
  <si>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</si>
  <si>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</si>
  <si>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</si>
  <si>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</si>
  <si>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</si>
  <si>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</si>
  <si>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</si>
  <si>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</si>
  <si>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</si>
  <si>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</si>
  <si>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</si>
  <si>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</si>
  <si>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</si>
  <si>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</si>
  <si>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</si>
  <si>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</si>
  <si>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</si>
  <si>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</si>
  <si>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</si>
  <si>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</si>
  <si>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</si>
  <si>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</si>
  <si>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</si>
  <si>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</si>
  <si>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</si>
  <si>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</si>
  <si>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</si>
  <si>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</si>
  <si>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</si>
  <si>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</si>
  <si>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</si>
  <si>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</si>
  <si>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</si>
  <si>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</si>
  <si>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</si>
  <si>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</si>
  <si>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</si>
  <si>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</si>
  <si>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</si>
  <si>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</si>
  <si>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</si>
  <si>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</si>
  <si>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</si>
  <si>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</si>
  <si>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</si>
  <si>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</si>
  <si>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</si>
  <si>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</si>
  <si>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</si>
  <si>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</si>
  <si>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</si>
  <si>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</si>
  <si>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</si>
  <si>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</si>
  <si>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</si>
  <si>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</si>
  <si>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</si>
  <si>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</si>
  <si>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</si>
  <si>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</si>
  <si>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</si>
  <si>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</si>
  <si>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</si>
  <si>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</si>
  <si>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</si>
  <si>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</si>
  <si>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</si>
  <si>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</si>
  <si>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</si>
  <si>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</si>
  <si>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</si>
  <si>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</si>
  <si>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</si>
  <si>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</si>
  <si>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</si>
  <si>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</si>
  <si>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</si>
  <si>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</si>
  <si>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</si>
  <si>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</si>
  <si>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</si>
  <si>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</si>
  <si>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</si>
  <si>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</si>
  <si>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</si>
  <si>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</si>
  <si>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</si>
  <si>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</si>
  <si>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</si>
  <si>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</si>
  <si>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</si>
  <si>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</si>
  <si>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</si>
  <si>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</si>
  <si>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</si>
  <si>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</si>
  <si>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</si>
  <si>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</si>
  <si>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</si>
  <si>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</si>
  <si>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</si>
  <si>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</si>
  <si>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</si>
  <si>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</si>
  <si>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</si>
  <si>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</si>
  <si>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</si>
  <si>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</si>
  <si>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</si>
  <si>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</si>
  <si>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</si>
  <si>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</si>
  <si>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</si>
  <si>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</si>
  <si>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</si>
  <si>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</si>
  <si>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</si>
  <si>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</si>
  <si>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</si>
  <si>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</si>
  <si>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</si>
  <si>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</si>
  <si>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</si>
  <si>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</si>
  <si>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</si>
  <si>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</si>
  <si>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</si>
  <si>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</si>
  <si>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</si>
  <si>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</si>
  <si>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</si>
  <si>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</si>
  <si>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</si>
  <si>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</si>
  <si>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</si>
  <si>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</si>
  <si>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</si>
  <si>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</si>
  <si>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</si>
  <si>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</si>
  <si>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</si>
  <si>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</si>
  <si>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</si>
  <si>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</si>
  <si>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</si>
  <si>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</si>
  <si>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</si>
  <si>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</si>
  <si>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</si>
  <si>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</si>
  <si>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</si>
  <si>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</si>
  <si>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</si>
  <si>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</si>
  <si>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</si>
  <si>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</si>
  <si>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</si>
  <si>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</si>
  <si>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</si>
  <si>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</si>
  <si>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</si>
  <si>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</si>
  <si>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</si>
  <si>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</si>
  <si>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</si>
  <si>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</si>
  <si>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</si>
  <si>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</si>
  <si>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</si>
  <si>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</si>
  <si>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</si>
  <si>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</si>
  <si>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</si>
  <si>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</si>
  <si>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</si>
  <si>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</si>
  <si>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</si>
  <si>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</si>
  <si>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</si>
  <si>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</si>
  <si>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</si>
  <si>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</si>
  <si>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</si>
  <si>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</si>
  <si>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</si>
  <si>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</si>
  <si>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</si>
  <si>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</si>
  <si>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</si>
  <si>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</si>
  <si>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</si>
  <si>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</si>
  <si>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</si>
  <si>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</si>
  <si>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</si>
  <si>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</si>
  <si>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</si>
  <si>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</si>
  <si>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</si>
  <si>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</si>
  <si>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</si>
  <si>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</si>
  <si>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</si>
  <si>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</si>
  <si>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</si>
  <si>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</si>
  <si>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</si>
  <si>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</si>
  <si>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</si>
  <si>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</si>
  <si>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</si>
  <si>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</si>
  <si>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</si>
  <si>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</si>
  <si>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</si>
  <si>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</si>
  <si>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</si>
  <si>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</si>
  <si>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</si>
  <si>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</si>
  <si>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</si>
  <si>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</si>
  <si>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</si>
  <si>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</si>
  <si>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</si>
  <si>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</si>
  <si>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</si>
  <si>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</si>
  <si>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</si>
  <si>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</si>
  <si>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</si>
  <si>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</si>
  <si>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</si>
  <si>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</si>
  <si>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</si>
  <si>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</si>
  <si>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</si>
  <si>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</si>
  <si>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</si>
  <si>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</si>
  <si>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</si>
  <si>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</si>
  <si>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</si>
  <si>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</si>
  <si>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</si>
  <si>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</si>
  <si>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</si>
  <si>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</si>
  <si>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</si>
  <si>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</si>
  <si>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</si>
  <si>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</si>
  <si>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</si>
  <si>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</si>
  <si>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</si>
  <si>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</si>
  <si>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</si>
  <si>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</si>
  <si>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</si>
  <si>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</si>
  <si>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</si>
  <si>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</si>
  <si>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</si>
  <si>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</si>
  <si>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</si>
  <si>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</si>
  <si>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</si>
  <si>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</si>
  <si>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</si>
  <si>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</si>
  <si>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</si>
  <si>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</si>
  <si>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</si>
  <si>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</si>
  <si>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</si>
  <si>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</si>
  <si>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</si>
  <si>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</si>
  <si>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</si>
  <si>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</si>
  <si>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</si>
  <si>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</si>
  <si>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</si>
  <si>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</si>
  <si>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</si>
  <si>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</si>
  <si>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</si>
  <si>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</si>
  <si>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</si>
  <si>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</si>
  <si>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</si>
  <si>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</si>
  <si>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</si>
  <si>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</si>
  <si>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</si>
  <si>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</si>
  <si>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</si>
  <si>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</si>
  <si>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</si>
  <si>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</si>
  <si>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</si>
  <si>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</si>
  <si>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</si>
  <si>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</si>
  <si>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</si>
  <si>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</si>
  <si>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</si>
  <si>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</si>
  <si>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</si>
  <si>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</si>
  <si>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</si>
  <si>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</si>
  <si>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</si>
  <si>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</si>
  <si>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</si>
  <si>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</si>
  <si>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</si>
  <si>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</si>
  <si>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</si>
  <si>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</si>
  <si>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</si>
  <si>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</si>
  <si>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</si>
  <si>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</si>
  <si>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</si>
  <si>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</si>
  <si>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</si>
  <si>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</si>
  <si>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</si>
  <si>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</si>
  <si>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</si>
  <si>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</si>
  <si>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</si>
  <si>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</si>
  <si>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</si>
  <si>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</si>
  <si>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</si>
  <si>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</si>
  <si>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</si>
  <si>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</si>
  <si>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</si>
  <si>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</si>
  <si>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</si>
  <si>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</si>
  <si>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</si>
  <si>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</si>
  <si>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</si>
  <si>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</si>
  <si>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</si>
  <si>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</si>
  <si>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</si>
  <si>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</si>
  <si>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</si>
  <si>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</si>
  <si>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</si>
  <si>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</si>
  <si>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</si>
  <si>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</si>
  <si>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</si>
  <si>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</si>
  <si>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</si>
  <si>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</si>
  <si>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</si>
  <si>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</si>
  <si>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</si>
  <si>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</si>
  <si>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</si>
  <si>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</si>
  <si>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</si>
  <si>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</si>
  <si>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</si>
  <si>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</si>
  <si>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</si>
  <si>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</si>
  <si>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</si>
  <si>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</si>
  <si>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</si>
  <si>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</si>
  <si>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</si>
  <si>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</si>
  <si>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</si>
  <si>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</si>
  <si>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</si>
  <si>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</si>
  <si>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</si>
  <si>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</si>
  <si>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</si>
  <si>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</si>
  <si>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</si>
  <si>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</si>
  <si>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</si>
  <si>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</si>
  <si>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</si>
  <si>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</si>
  <si>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</si>
  <si>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</si>
  <si>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</si>
  <si>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</si>
  <si>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</si>
  <si>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</si>
  <si>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</si>
  <si>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</si>
  <si>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</si>
  <si>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</si>
  <si>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</si>
  <si>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</si>
  <si>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</si>
  <si>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</si>
  <si>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</si>
  <si>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</si>
  <si>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</si>
  <si>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</si>
  <si>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</si>
  <si>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</si>
  <si>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</si>
  <si>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</si>
  <si>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</si>
  <si>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</si>
  <si>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</si>
  <si>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</si>
  <si>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</si>
  <si>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</si>
  <si>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</si>
  <si>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</si>
  <si>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</si>
  <si>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</si>
  <si>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</si>
  <si>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</si>
  <si>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</si>
  <si>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</si>
  <si>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</si>
  <si>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</si>
  <si>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</si>
  <si>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</si>
  <si>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</si>
  <si>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</si>
  <si>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</si>
  <si>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</si>
  <si>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</si>
  <si>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</si>
  <si>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</si>
  <si>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</si>
  <si>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</si>
  <si>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</si>
  <si>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</si>
  <si>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</si>
  <si>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</si>
  <si>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</si>
  <si>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</si>
  <si>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</si>
  <si>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</si>
  <si>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</si>
  <si>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</si>
  <si>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</si>
  <si>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</si>
  <si>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</si>
  <si>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</si>
  <si>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</si>
  <si>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</si>
  <si>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</si>
  <si>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</si>
  <si>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</si>
  <si>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</si>
  <si>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</si>
  <si>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</si>
  <si>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</si>
  <si>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</si>
  <si>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</si>
  <si>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</si>
  <si>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</si>
  <si>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</si>
  <si>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</si>
  <si>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</si>
  <si>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</si>
  <si>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</si>
  <si>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</si>
  <si>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</si>
  <si>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</si>
  <si>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</si>
  <si>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</si>
  <si>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</si>
  <si>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</si>
  <si>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</si>
  <si>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</si>
  <si>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</si>
  <si>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</si>
  <si>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</si>
  <si>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</si>
  <si>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</si>
  <si>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</si>
  <si>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</si>
  <si>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</si>
  <si>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</si>
  <si>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</si>
  <si>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</si>
  <si>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</si>
  <si>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</si>
  <si>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</si>
  <si>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</si>
  <si>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</si>
  <si>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</si>
  <si>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</si>
  <si>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</si>
  <si>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</si>
  <si>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</si>
  <si>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</si>
  <si>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</si>
  <si>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</si>
  <si>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</si>
  <si>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</si>
  <si>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</si>
  <si>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</si>
  <si>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</si>
  <si>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</si>
  <si>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</si>
  <si>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</si>
  <si>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</si>
  <si>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</si>
  <si>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</si>
  <si>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</si>
  <si>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</si>
  <si>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</si>
  <si>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</si>
  <si>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</si>
  <si>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</si>
  <si>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</si>
  <si>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</si>
  <si>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</si>
  <si>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</si>
  <si>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</si>
  <si>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</si>
  <si>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</si>
  <si>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</si>
  <si>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</si>
  <si>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</si>
  <si>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</si>
  <si>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</si>
  <si>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</si>
  <si>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</si>
  <si>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</si>
  <si>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</si>
  <si>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</si>
  <si>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</si>
  <si>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</si>
  <si>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</si>
  <si>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</si>
  <si>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</si>
  <si>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</si>
  <si>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</si>
  <si>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</si>
  <si>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</si>
  <si>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</si>
  <si>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</si>
  <si>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</si>
  <si>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</si>
  <si>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</si>
  <si>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</si>
  <si>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</si>
  <si>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</si>
  <si>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</si>
  <si>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</si>
  <si>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</si>
  <si>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</si>
  <si>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</si>
  <si>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</si>
  <si>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</si>
  <si>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</si>
  <si>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</si>
  <si>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</si>
  <si>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</si>
  <si>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</si>
  <si>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</si>
  <si>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</si>
  <si>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</si>
  <si>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</si>
  <si>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</si>
  <si>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</si>
  <si>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</si>
  <si>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</si>
  <si>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</si>
  <si>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</si>
  <si>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</si>
  <si>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</si>
  <si>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</si>
  <si>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</si>
  <si>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</si>
  <si>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</si>
  <si>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</si>
  <si>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</si>
  <si>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</si>
  <si>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</si>
  <si>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</si>
  <si>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</si>
  <si>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</si>
  <si>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</si>
  <si>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</si>
  <si>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</si>
  <si>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</si>
  <si>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</si>
  <si>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</si>
  <si>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</si>
  <si>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</si>
  <si>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</si>
  <si>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</si>
  <si>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</si>
  <si>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</si>
  <si>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</si>
  <si>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</si>
  <si>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</si>
  <si>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</si>
  <si>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</si>
  <si>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</si>
  <si>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</si>
  <si>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</si>
  <si>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</si>
  <si>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</si>
  <si>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</si>
  <si>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</si>
  <si>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</si>
  <si>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</si>
  <si>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</si>
  <si>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</si>
  <si>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</si>
  <si>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</si>
  <si>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</si>
  <si>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</si>
  <si>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</si>
  <si>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</si>
  <si>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</si>
  <si>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</si>
  <si>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</si>
  <si>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</si>
  <si>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</si>
  <si>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</si>
  <si>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</si>
  <si>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</si>
  <si>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</si>
  <si>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</si>
  <si>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</si>
  <si>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</si>
  <si>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</si>
  <si>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</si>
  <si>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</si>
  <si>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</si>
  <si>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</si>
  <si>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</si>
  <si>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</si>
  <si>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</si>
  <si>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</si>
  <si>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</si>
  <si>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</si>
  <si>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</si>
  <si>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</si>
  <si>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</si>
  <si>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</si>
  <si>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</si>
  <si>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</si>
  <si>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</si>
  <si>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</si>
  <si>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</si>
  <si>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</si>
  <si>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</si>
  <si>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</si>
  <si>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</si>
  <si>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</si>
  <si>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</si>
  <si>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</si>
  <si>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</si>
  <si>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</si>
  <si>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</si>
  <si>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</si>
  <si>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</si>
  <si>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</si>
  <si>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</si>
  <si>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</si>
  <si>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</si>
  <si>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</si>
  <si>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</si>
  <si>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</si>
  <si>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</si>
  <si>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</si>
  <si>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</si>
  <si>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</si>
  <si>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</si>
  <si>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</si>
  <si>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</si>
  <si>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</si>
  <si>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</si>
  <si>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</si>
  <si>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</si>
  <si>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</si>
  <si>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</si>
  <si>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</si>
  <si>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</si>
  <si>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</si>
  <si>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</si>
  <si>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</si>
  <si>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</si>
  <si>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</si>
  <si>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</si>
  <si>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</si>
  <si>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</si>
  <si>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</si>
  <si>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</si>
  <si>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</si>
  <si>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</si>
  <si>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</si>
  <si>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</si>
  <si>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</si>
  <si>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</si>
  <si>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</si>
  <si>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</si>
  <si>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</si>
  <si>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</si>
  <si>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</si>
  <si>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</si>
  <si>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</si>
  <si>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</si>
  <si>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</si>
  <si>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</si>
  <si>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</si>
  <si>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</si>
  <si>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</si>
  <si>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</si>
  <si>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</si>
  <si>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</si>
  <si>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</si>
  <si>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</si>
  <si>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</si>
  <si>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</si>
  <si>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</si>
  <si>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</si>
  <si>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</si>
  <si>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</si>
  <si>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</si>
  <si>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</si>
  <si>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</si>
  <si>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</si>
  <si>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</si>
  <si>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</si>
  <si>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</si>
  <si>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</si>
  <si>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</si>
  <si>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</si>
  <si>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</si>
  <si>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</si>
  <si>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</si>
  <si>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</si>
  <si>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</si>
  <si>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</si>
  <si>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</si>
  <si>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</si>
  <si>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</si>
  <si>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</si>
  <si>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</si>
  <si>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</si>
  <si>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</si>
  <si>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</si>
  <si>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</si>
  <si>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</si>
  <si>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</si>
  <si>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</si>
  <si>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</si>
  <si>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</si>
  <si>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</si>
  <si>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</si>
  <si>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</si>
  <si>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</si>
  <si>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</si>
  <si>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</si>
  <si>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</si>
  <si>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</si>
  <si>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</si>
  <si>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</si>
  <si>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</si>
  <si>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</si>
  <si>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</si>
  <si>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</si>
  <si>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</si>
  <si>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</si>
  <si>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</si>
  <si>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</si>
  <si>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</si>
  <si>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</si>
  <si>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</si>
  <si>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</si>
  <si>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</si>
  <si>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</si>
  <si>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</si>
  <si>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</si>
  <si>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</si>
  <si>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</si>
  <si>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</si>
  <si>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</si>
  <si>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</si>
  <si>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</si>
  <si>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</si>
  <si>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</si>
  <si>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</si>
  <si>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</si>
  <si>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</si>
  <si>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</si>
  <si>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</si>
  <si>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</si>
  <si>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</si>
  <si>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</si>
  <si>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</si>
  <si>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</si>
  <si>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</si>
  <si>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</si>
  <si>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</si>
  <si>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</si>
  <si>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</si>
  <si>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</si>
  <si>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</si>
  <si>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</si>
  <si>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</si>
  <si>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</si>
  <si>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</si>
  <si>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</si>
  <si>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</si>
  <si>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</si>
  <si>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</si>
  <si>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</si>
  <si>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</si>
  <si>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</si>
  <si>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</si>
  <si>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</si>
  <si>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</si>
  <si>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</si>
  <si>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</si>
  <si>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</si>
  <si>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</si>
  <si>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</si>
  <si>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</si>
  <si>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</si>
  <si>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</si>
  <si>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</si>
  <si>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</si>
  <si>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</si>
  <si>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</si>
  <si>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</si>
  <si>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</si>
  <si>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</si>
  <si>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</si>
  <si>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</si>
  <si>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</si>
  <si>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</si>
  <si>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</si>
  <si>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</si>
  <si>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</si>
  <si>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</si>
  <si>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</si>
  <si>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</si>
  <si>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</si>
  <si>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</si>
  <si>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</si>
  <si>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</si>
  <si>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</si>
  <si>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</si>
  <si>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</si>
  <si>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</si>
  <si>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</si>
  <si>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</si>
  <si>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</si>
  <si>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</si>
  <si>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</si>
  <si>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</si>
  <si>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</si>
  <si>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</si>
  <si>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</si>
  <si>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</si>
  <si>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</si>
  <si>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</si>
  <si>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</si>
  <si>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</si>
  <si>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</si>
  <si>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</si>
  <si>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</si>
  <si>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</si>
  <si>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</si>
  <si>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</si>
  <si>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</si>
  <si>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</si>
  <si>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</si>
  <si>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</si>
  <si>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</si>
  <si>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</si>
  <si>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</si>
  <si>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</si>
  <si>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</si>
  <si>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</si>
  <si>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</si>
  <si>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</si>
  <si>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</si>
  <si>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</si>
  <si>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</si>
  <si>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</si>
  <si>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</si>
  <si>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</si>
  <si>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</si>
  <si>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</si>
  <si>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</si>
  <si>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</si>
  <si>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</si>
  <si>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</si>
  <si>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</si>
  <si>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</si>
  <si>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</si>
  <si>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</si>
  <si>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</si>
  <si>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</si>
  <si>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</si>
  <si>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</si>
  <si>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</si>
  <si>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</si>
  <si>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</si>
  <si>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</si>
  <si>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</si>
  <si>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</si>
  <si>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</si>
  <si>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</si>
  <si>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</si>
  <si>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</si>
  <si>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</si>
  <si>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</si>
  <si>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</si>
  <si>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</si>
  <si>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</si>
  <si>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</si>
  <si>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</si>
  <si>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</si>
  <si>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</si>
  <si>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</si>
  <si>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</si>
  <si>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</si>
  <si>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</si>
  <si>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</si>
  <si>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</si>
  <si>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</si>
  <si>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</si>
  <si>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</si>
  <si>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</si>
  <si>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</si>
  <si>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</si>
  <si>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</si>
  <si>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</si>
  <si>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</si>
  <si>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</si>
  <si>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</si>
  <si>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</si>
  <si>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</si>
  <si>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</si>
  <si>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</si>
  <si>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</si>
  <si>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</si>
  <si>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</si>
  <si>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</si>
  <si>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</si>
  <si>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</si>
  <si>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</si>
  <si>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</si>
  <si>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</si>
  <si>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</si>
  <si>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</si>
  <si>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</si>
  <si>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</si>
  <si>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</si>
  <si>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</si>
  <si>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</si>
  <si>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</si>
  <si>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</si>
  <si>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</si>
  <si>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</si>
  <si>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</si>
  <si>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</si>
  <si>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</si>
  <si>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</si>
  <si>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</si>
  <si>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</si>
  <si>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</si>
  <si>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</si>
  <si>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</si>
  <si>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</si>
  <si>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</si>
  <si>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</si>
  <si>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</si>
  <si>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</si>
  <si>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</si>
  <si>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</si>
  <si>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</si>
  <si>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</si>
  <si>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</si>
  <si>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</si>
  <si>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</si>
  <si>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</si>
  <si>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</si>
  <si>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</si>
  <si>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</si>
  <si>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</si>
  <si>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</si>
  <si>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</si>
  <si>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</si>
  <si>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</si>
  <si>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</si>
  <si>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</si>
  <si>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</si>
  <si>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</si>
  <si>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</si>
  <si>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</si>
  <si>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</si>
  <si>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</si>
  <si>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</si>
  <si>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</si>
  <si>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</si>
  <si>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</si>
  <si>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</si>
  <si>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</si>
  <si>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</si>
  <si>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</si>
  <si>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</si>
  <si>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</si>
  <si>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</si>
  <si>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</si>
  <si>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</si>
  <si>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</si>
  <si>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</si>
  <si>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</si>
  <si>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</si>
  <si>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</si>
  <si>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</si>
  <si>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</si>
  <si>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</si>
  <si>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</si>
  <si>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</si>
  <si>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</si>
  <si>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</si>
  <si>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</si>
  <si>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</si>
  <si>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</si>
  <si>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</si>
  <si>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</si>
  <si>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</si>
  <si>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</si>
  <si>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</si>
  <si>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</si>
  <si>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</si>
  <si>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</si>
  <si>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</si>
  <si>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</si>
  <si>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</si>
  <si>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</si>
  <si>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</si>
  <si>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</si>
  <si>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</si>
  <si>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</si>
  <si>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</si>
  <si>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</si>
  <si>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</si>
  <si>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</si>
  <si>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</si>
  <si>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</si>
  <si>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</si>
  <si>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</si>
  <si>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</si>
  <si>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</si>
  <si>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</si>
  <si>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</si>
  <si>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</si>
  <si>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</si>
  <si>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</si>
  <si>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</si>
  <si>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</si>
  <si>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</si>
  <si>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</si>
  <si>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</si>
  <si>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</si>
  <si>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</si>
  <si>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</si>
  <si>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</si>
  <si>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</si>
  <si>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</si>
  <si>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</si>
  <si>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</si>
  <si>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</si>
  <si>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</si>
  <si>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</si>
  <si>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</si>
  <si>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</si>
  <si>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</si>
  <si>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</si>
  <si>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</si>
  <si>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</si>
  <si>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</si>
  <si>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</si>
  <si>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</si>
  <si>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</si>
  <si>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</si>
  <si>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</si>
  <si>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</si>
  <si>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</si>
  <si>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</si>
  <si>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</si>
  <si>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</si>
  <si>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</si>
  <si>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</si>
  <si>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</si>
  <si>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</si>
  <si>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</si>
  <si>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</si>
  <si>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</si>
  <si>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</si>
  <si>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</si>
  <si>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</si>
  <si>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</si>
  <si>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</si>
  <si>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</si>
  <si>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</si>
  <si>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</si>
  <si>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</si>
  <si>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</si>
  <si>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</si>
  <si>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</si>
  <si>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</si>
  <si>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</si>
  <si>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</si>
  <si>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</si>
  <si>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</si>
  <si>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</si>
  <si>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</si>
  <si>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</si>
  <si>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</si>
  <si>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</si>
  <si>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</si>
  <si>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</si>
  <si>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</si>
  <si>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</si>
  <si>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</si>
  <si>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</si>
  <si>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</si>
  <si>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</si>
  <si>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</si>
  <si>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</si>
  <si>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</si>
  <si>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</si>
  <si>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</si>
  <si>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</si>
  <si>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</si>
  <si>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</si>
  <si>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</si>
  <si>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</si>
  <si>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</si>
  <si>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</si>
  <si>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</si>
  <si>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</si>
  <si>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</si>
  <si>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</si>
  <si>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</si>
  <si>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</si>
  <si>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</si>
  <si>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</si>
  <si>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</si>
  <si>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</si>
  <si>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</si>
  <si>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</si>
  <si>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</si>
  <si>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</si>
  <si>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</si>
  <si>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</si>
  <si>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</si>
  <si>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</si>
  <si>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</si>
  <si>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</si>
  <si>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</si>
  <si>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</si>
  <si>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</si>
  <si>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</si>
  <si>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</si>
  <si>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</si>
  <si>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</si>
  <si>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</si>
  <si>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</si>
  <si>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</si>
  <si>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</si>
  <si>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</si>
  <si>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</si>
  <si>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</si>
  <si>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</si>
  <si>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</si>
  <si>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</si>
  <si>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</si>
  <si>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</si>
  <si>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</si>
  <si>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</si>
  <si>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</si>
  <si>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</si>
  <si>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</si>
  <si>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</si>
  <si>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</si>
  <si>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</si>
  <si>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</si>
  <si>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</si>
  <si>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</si>
  <si>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</si>
  <si>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</si>
  <si>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</si>
  <si>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</si>
  <si>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</si>
  <si>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</si>
  <si>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</si>
  <si>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</si>
  <si>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</si>
  <si>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</si>
  <si>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</si>
  <si>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</si>
  <si>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</si>
  <si>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</si>
  <si>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</si>
  <si>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</si>
  <si>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</si>
  <si>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</si>
  <si>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</si>
  <si>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</si>
  <si>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</si>
  <si>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</si>
  <si>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</si>
  <si>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</si>
  <si>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</si>
  <si>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</si>
  <si>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</si>
  <si>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</si>
  <si>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</si>
  <si>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</si>
  <si>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</si>
  <si>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</si>
  <si>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</si>
  <si>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</si>
  <si>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</si>
  <si>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</si>
  <si>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</si>
  <si>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</si>
  <si>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</si>
  <si>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</si>
  <si>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</si>
  <si>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</si>
  <si>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</si>
  <si>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</si>
  <si>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</si>
  <si>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</si>
  <si>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</si>
  <si>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</si>
  <si>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</si>
  <si>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</si>
  <si>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</si>
  <si>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</si>
  <si>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</si>
  <si>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</si>
  <si>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</si>
  <si>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</si>
  <si>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</si>
  <si>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</si>
  <si>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</si>
  <si>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</si>
  <si>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</si>
  <si>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</si>
  <si>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</si>
  <si>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</si>
  <si>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</si>
  <si>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</si>
  <si>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</si>
  <si>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</si>
  <si>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</si>
  <si>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</si>
  <si>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</si>
  <si>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</si>
  <si>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</si>
  <si>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</si>
  <si>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</si>
  <si>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</si>
  <si>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</si>
  <si>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</si>
  <si>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</si>
  <si>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</si>
  <si>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</si>
  <si>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</si>
  <si>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</si>
  <si>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</si>
  <si>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</si>
  <si>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</si>
  <si>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</si>
  <si>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</si>
  <si>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</si>
  <si>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</si>
  <si>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</si>
  <si>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</si>
  <si>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</si>
  <si>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</si>
  <si>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</si>
  <si>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</si>
  <si>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</si>
  <si>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</si>
  <si>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</si>
  <si>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</si>
  <si>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</si>
  <si>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</si>
  <si>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</si>
  <si>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</si>
  <si>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</si>
  <si>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</si>
  <si>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</si>
  <si>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</si>
  <si>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</si>
  <si>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</si>
  <si>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</si>
  <si>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</si>
  <si>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</si>
  <si>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</si>
  <si>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</si>
  <si>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</si>
  <si>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</si>
  <si>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</si>
  <si>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</si>
  <si>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</si>
  <si>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</si>
  <si>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</si>
  <si>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</si>
  <si>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</si>
  <si>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</si>
  <si>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</si>
  <si>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</si>
  <si>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</si>
  <si>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</si>
  <si>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</si>
  <si>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</si>
  <si>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</si>
  <si>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</si>
  <si>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</si>
  <si>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</si>
  <si>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</si>
  <si>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</si>
  <si>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</si>
  <si>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</si>
  <si>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</si>
  <si>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</si>
  <si>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</si>
  <si>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</si>
  <si>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</si>
  <si>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</si>
  <si>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</si>
  <si>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</si>
  <si>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</si>
  <si>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</si>
  <si>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</si>
  <si>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</si>
  <si>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</si>
  <si>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</si>
  <si>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</si>
  <si>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</si>
  <si>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</si>
  <si>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</si>
  <si>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</si>
  <si>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</si>
  <si>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</si>
  <si>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</si>
  <si>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</si>
  <si>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</si>
  <si>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</si>
  <si>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</si>
  <si>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</si>
  <si>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</si>
  <si>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</si>
  <si>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</si>
  <si>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</si>
  <si>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</si>
  <si>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</si>
  <si>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</si>
  <si>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</si>
  <si>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</si>
  <si>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</si>
  <si>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</si>
  <si>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</si>
  <si>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</si>
  <si>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</si>
  <si>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</si>
  <si>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</si>
  <si>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</si>
  <si>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</si>
  <si>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</si>
  <si>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</si>
  <si>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</si>
  <si>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</si>
  <si>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</si>
  <si>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</si>
  <si>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</si>
  <si>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</si>
  <si>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</si>
  <si>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</si>
  <si>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</si>
  <si>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</si>
  <si>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</si>
  <si>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</si>
  <si>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</si>
  <si>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</si>
  <si>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</si>
  <si>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</si>
  <si>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</si>
  <si>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</si>
  <si>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</si>
  <si>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</si>
  <si>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</si>
  <si>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</si>
  <si>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</si>
  <si>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</si>
  <si>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</si>
  <si>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</si>
  <si>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</si>
  <si>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</si>
  <si>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</si>
  <si>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</si>
  <si>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</si>
  <si>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</si>
  <si>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</si>
  <si>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</si>
  <si>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</si>
  <si>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</si>
  <si>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</si>
  <si>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</si>
  <si>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</si>
  <si>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</si>
  <si>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</si>
  <si>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</si>
  <si>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</si>
  <si>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</si>
  <si>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</si>
  <si>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</si>
  <si>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</si>
  <si>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</si>
  <si>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</si>
  <si>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</si>
  <si>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</si>
  <si>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</si>
  <si>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</si>
  <si>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</si>
  <si>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</si>
  <si>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</si>
  <si>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</si>
  <si>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</si>
  <si>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</si>
  <si>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</si>
  <si>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</si>
  <si>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</si>
  <si>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</si>
  <si>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</si>
  <si>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</si>
  <si>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</si>
  <si>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</si>
  <si>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</si>
  <si>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</si>
  <si>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</si>
  <si>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</si>
  <si>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</si>
  <si>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</si>
  <si>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</si>
  <si>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</si>
  <si>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</si>
  <si>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</si>
  <si>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</si>
  <si>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</si>
  <si>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</si>
  <si>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</si>
  <si>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</si>
  <si>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</si>
  <si>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</si>
  <si>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</si>
  <si>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</si>
  <si>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</si>
  <si>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</si>
  <si>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</si>
  <si>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</si>
  <si>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</si>
  <si>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</si>
  <si>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</si>
  <si>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</si>
  <si>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</si>
  <si>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</si>
  <si>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</si>
  <si>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</si>
  <si>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</si>
  <si>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</si>
  <si>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</si>
  <si>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</si>
  <si>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</si>
  <si>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</si>
  <si>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</si>
  <si>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</si>
  <si>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</si>
  <si>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</si>
  <si>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</si>
  <si>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</si>
  <si>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</si>
  <si>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</si>
  <si>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</si>
  <si>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</si>
  <si>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</si>
  <si>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</si>
  <si>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</si>
  <si>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</si>
  <si>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</si>
  <si>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</si>
  <si>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</si>
  <si>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</si>
  <si>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</si>
  <si>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</si>
  <si>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</si>
  <si>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</si>
  <si>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</si>
  <si>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</si>
  <si>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</si>
  <si>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</si>
  <si>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</si>
  <si>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</si>
  <si>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</si>
  <si>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</si>
  <si>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</si>
  <si>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</si>
  <si>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</si>
  <si>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</si>
  <si>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</si>
  <si>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</si>
  <si>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</si>
  <si>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</si>
  <si>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</si>
  <si>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</si>
  <si>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</si>
  <si>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</si>
  <si>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</si>
  <si>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</si>
  <si>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</si>
  <si>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</si>
  <si>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</si>
  <si>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</si>
  <si>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</si>
  <si>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</si>
  <si>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</si>
  <si>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</si>
  <si>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</si>
  <si>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</si>
  <si>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</si>
  <si>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</si>
  <si>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</si>
  <si>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</si>
  <si>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</si>
  <si>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</si>
  <si>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</si>
  <si>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</si>
  <si>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</si>
  <si>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</si>
  <si>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</si>
  <si>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</si>
  <si>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</si>
  <si>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</si>
  <si>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</si>
  <si>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</si>
  <si>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</si>
  <si>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</si>
  <si>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</si>
  <si>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</si>
  <si>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</si>
  <si>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</si>
  <si>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</si>
  <si>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</si>
  <si>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</si>
  <si>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</si>
  <si>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</si>
  <si>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</si>
  <si>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</si>
  <si>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</si>
  <si>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</si>
  <si>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</si>
  <si>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</si>
  <si>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</si>
  <si>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</si>
  <si>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</si>
  <si>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</si>
  <si>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</si>
  <si>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</si>
  <si>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</si>
  <si>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</si>
  <si>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</si>
  <si>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</si>
  <si>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</si>
  <si>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</si>
  <si>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</si>
  <si>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</si>
  <si>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</si>
  <si>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</si>
  <si>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</si>
  <si>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</si>
  <si>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</si>
  <si>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</si>
  <si>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</si>
  <si>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</si>
  <si>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</si>
  <si>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</si>
  <si>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</si>
  <si>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</si>
  <si>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</si>
  <si>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</si>
  <si>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</si>
  <si>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</si>
  <si>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</si>
  <si>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</si>
  <si>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</si>
  <si>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</si>
  <si>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</si>
  <si>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</si>
  <si>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</si>
  <si>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</si>
  <si>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</si>
  <si>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</si>
  <si>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</si>
  <si>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</si>
  <si>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</si>
  <si>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</si>
  <si>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</si>
  <si>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</si>
  <si>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</si>
  <si>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</si>
  <si>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</si>
  <si>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</si>
  <si>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</si>
  <si>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</si>
  <si>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</si>
  <si>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</si>
  <si>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</si>
  <si>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</si>
  <si>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</si>
  <si>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</si>
  <si>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</si>
  <si>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</si>
  <si>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</si>
  <si>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</si>
  <si>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</si>
  <si>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</si>
  <si>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</si>
  <si>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</si>
  <si>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</si>
  <si>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</si>
  <si>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</si>
  <si>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</si>
  <si>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</si>
  <si>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</si>
  <si>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</si>
  <si>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</si>
  <si>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</si>
  <si>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</si>
  <si>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</si>
  <si>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</si>
  <si>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</si>
  <si>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</si>
  <si>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</si>
  <si>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</si>
  <si>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</si>
  <si>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</si>
  <si>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</si>
  <si>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</si>
  <si>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</si>
  <si>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</si>
  <si>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</si>
  <si>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</si>
  <si>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</si>
  <si>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</si>
  <si>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</si>
  <si>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</si>
  <si>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</si>
  <si>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</si>
  <si>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</si>
  <si>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</si>
  <si>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</si>
  <si>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</si>
  <si>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</si>
  <si>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</si>
  <si>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</si>
  <si>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</si>
  <si>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</si>
  <si>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</si>
  <si>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</si>
  <si>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</si>
  <si>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</si>
  <si>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</si>
  <si>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</si>
  <si>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</si>
  <si>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</si>
  <si>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</si>
  <si>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</si>
  <si>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</si>
  <si>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</si>
  <si>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</si>
  <si>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</si>
  <si>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</si>
  <si>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</si>
  <si>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</si>
  <si>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</si>
  <si>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</si>
  <si>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</si>
  <si>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</si>
  <si>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</si>
  <si>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</si>
  <si>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</si>
  <si>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</si>
  <si>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</si>
  <si>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</si>
  <si>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</si>
  <si>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</si>
  <si>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</si>
  <si>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</si>
  <si>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</si>
  <si>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</si>
  <si>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</si>
  <si>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</si>
  <si>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</si>
  <si>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</si>
  <si>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</si>
  <si>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</si>
  <si>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</si>
  <si>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</si>
  <si>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</si>
  <si>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</si>
  <si>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</si>
  <si>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</si>
  <si>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</si>
  <si>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</si>
  <si>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</si>
  <si>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</si>
  <si>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</si>
  <si>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</si>
  <si>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</si>
  <si>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</si>
  <si>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</si>
  <si>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</si>
  <si>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</si>
  <si>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</si>
  <si>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</si>
  <si>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</si>
  <si>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</si>
  <si>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</si>
  <si>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</si>
  <si>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</si>
  <si>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</si>
  <si>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</si>
  <si>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</si>
  <si>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</si>
  <si>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</si>
  <si>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</si>
  <si>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</si>
  <si>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</si>
  <si>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</si>
  <si>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</si>
  <si>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</si>
  <si>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</si>
  <si>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</si>
  <si>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</si>
  <si>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</si>
  <si>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</si>
  <si>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</si>
  <si>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</si>
  <si>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</si>
  <si>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</si>
  <si>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</si>
  <si>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</si>
  <si>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</si>
  <si>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</si>
  <si>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</si>
  <si>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</si>
  <si>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</si>
  <si>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</si>
  <si>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</si>
  <si>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</si>
  <si>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</si>
  <si>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</si>
  <si>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</si>
  <si>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</si>
  <si>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</si>
  <si>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</si>
  <si>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</si>
  <si>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</si>
  <si>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</si>
  <si>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</si>
  <si>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</si>
  <si>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</si>
  <si>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</si>
  <si>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</si>
  <si>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</si>
  <si>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</si>
  <si>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</si>
  <si>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</si>
  <si>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</si>
  <si>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</si>
  <si>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</si>
  <si>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</si>
  <si>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</si>
  <si>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</si>
  <si>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</si>
  <si>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</si>
  <si>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</si>
  <si>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</si>
  <si>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</si>
  <si>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</si>
  <si>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</si>
  <si>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</si>
  <si>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</si>
  <si>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</si>
  <si>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</si>
  <si>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</si>
  <si>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</si>
  <si>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</si>
  <si>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</si>
  <si>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</si>
  <si>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</si>
  <si>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</si>
  <si>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</si>
  <si>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</si>
  <si>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</si>
  <si>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</si>
  <si>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</si>
  <si>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</si>
  <si>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</si>
  <si>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</si>
  <si>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</si>
  <si>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</si>
  <si>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</si>
  <si>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</si>
  <si>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</si>
  <si>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</si>
  <si>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</si>
  <si>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</si>
  <si>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</si>
  <si>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</si>
  <si>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</si>
  <si>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</si>
  <si>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</si>
  <si>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</si>
  <si>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</si>
  <si>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</si>
  <si>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</si>
  <si>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</si>
  <si>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</si>
  <si>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</si>
  <si>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</si>
  <si>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</si>
  <si>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</si>
  <si>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</si>
  <si>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</si>
  <si>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</si>
  <si>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</si>
  <si>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</si>
  <si>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</si>
  <si>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</si>
  <si>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</si>
  <si>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</si>
  <si>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</si>
  <si>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</si>
  <si>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</si>
  <si>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</si>
  <si>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</si>
  <si>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</si>
  <si>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</si>
  <si>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</si>
  <si>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</si>
  <si>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</si>
  <si>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</si>
  <si>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</si>
  <si>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</si>
  <si>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</si>
  <si>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</si>
  <si>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</si>
  <si>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</si>
  <si>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</si>
  <si>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</si>
  <si>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</si>
  <si>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</si>
  <si>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</si>
  <si>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</si>
  <si>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</si>
  <si>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</si>
  <si>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</si>
  <si>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</si>
  <si>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</si>
  <si>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</si>
  <si>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</si>
  <si>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</si>
  <si>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</si>
  <si>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</si>
  <si>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</si>
  <si>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</si>
  <si>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</si>
  <si>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</si>
  <si>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</si>
  <si>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</si>
  <si>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</si>
  <si>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</si>
  <si>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</si>
  <si>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</si>
  <si>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</si>
  <si>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</si>
  <si>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</si>
  <si>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</si>
  <si>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</si>
  <si>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</si>
  <si>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</si>
  <si>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</si>
  <si>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</si>
  <si>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</si>
  <si>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</si>
  <si>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</si>
  <si>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</si>
  <si>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</si>
  <si>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</si>
  <si>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</si>
  <si>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</si>
  <si>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</si>
  <si>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</si>
  <si>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</si>
  <si>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</si>
  <si>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</si>
  <si>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</si>
  <si>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</si>
  <si>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</si>
  <si>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</si>
  <si>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</si>
  <si>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</si>
  <si>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</si>
  <si>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</si>
  <si>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</si>
  <si>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</si>
  <si>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</si>
  <si>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</si>
  <si>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</si>
  <si>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</si>
  <si>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</si>
  <si>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</si>
  <si>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</si>
  <si>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</si>
  <si>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</si>
  <si>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</si>
  <si>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</si>
  <si>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</si>
  <si>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</si>
  <si>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</si>
  <si>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</si>
  <si>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</si>
  <si>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</si>
  <si>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</si>
  <si>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</si>
  <si>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</si>
  <si>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</si>
  <si>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</si>
  <si>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</si>
  <si>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</si>
  <si>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</si>
  <si>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</si>
  <si>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</si>
  <si>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</si>
  <si>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</si>
  <si>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</si>
  <si>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</si>
  <si>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</si>
  <si>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</si>
  <si>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</si>
  <si>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</si>
  <si>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</si>
  <si>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</si>
  <si>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</si>
  <si>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</si>
  <si>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</si>
  <si>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</si>
  <si>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</si>
  <si>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</si>
  <si>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</si>
  <si>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</si>
  <si>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</si>
  <si>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</si>
  <si>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</si>
  <si>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</si>
  <si>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</si>
  <si>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</si>
  <si>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</si>
  <si>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</si>
  <si>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</si>
  <si>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</si>
  <si>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</si>
  <si>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</si>
  <si>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</si>
  <si>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</si>
  <si>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</si>
  <si>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</si>
  <si>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</si>
  <si>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</si>
  <si>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</si>
  <si>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</si>
  <si>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</si>
  <si>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</si>
  <si>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</si>
  <si>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</si>
  <si>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</si>
  <si>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</si>
  <si>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</si>
  <si>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</si>
  <si>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</si>
  <si>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</si>
  <si>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</si>
  <si>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</si>
  <si>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</si>
  <si>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</si>
  <si>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</si>
  <si>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</si>
  <si>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</si>
  <si>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</si>
  <si>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</si>
  <si>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</si>
  <si>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</si>
  <si>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</si>
  <si>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</si>
  <si>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</si>
  <si>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</si>
  <si>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</si>
  <si>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</si>
  <si>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</si>
  <si>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</si>
  <si>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</si>
  <si>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</si>
  <si>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</si>
  <si>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</si>
  <si>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</si>
  <si>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</si>
  <si>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</si>
  <si>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</si>
  <si>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</si>
  <si>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</si>
  <si>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</si>
  <si>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</si>
  <si>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</si>
  <si>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</si>
  <si>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</si>
  <si>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</si>
  <si>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</si>
  <si>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</si>
  <si>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</si>
  <si>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</si>
  <si>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</si>
  <si>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</si>
  <si>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</si>
  <si>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</si>
  <si>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</si>
  <si>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</si>
  <si>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</si>
  <si>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</si>
  <si>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</si>
  <si>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</si>
  <si>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</si>
  <si>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</si>
  <si>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</si>
  <si>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</si>
  <si>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</si>
  <si>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</si>
  <si>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</si>
  <si>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</si>
  <si>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</si>
  <si>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</si>
  <si>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</si>
  <si>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</si>
  <si>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</si>
  <si>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</si>
  <si>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</si>
  <si>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</si>
  <si>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</si>
  <si>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</si>
  <si>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</si>
  <si>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</si>
  <si>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</si>
  <si>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</si>
  <si>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</si>
  <si>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</si>
  <si>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</si>
  <si>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</si>
  <si>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</si>
  <si>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</si>
  <si>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</si>
  <si>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</si>
  <si>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</si>
  <si>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</si>
  <si>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</si>
  <si>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</si>
  <si>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</si>
  <si>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</si>
  <si>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</si>
  <si>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</si>
  <si>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</si>
  <si>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</si>
  <si>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</si>
  <si>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</si>
  <si>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</si>
  <si>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</si>
  <si>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</si>
  <si>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</si>
  <si>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</si>
  <si>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</si>
  <si>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</si>
  <si>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</si>
  <si>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</si>
  <si>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</si>
  <si>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</si>
  <si>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</si>
  <si>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</si>
  <si>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</si>
  <si>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</si>
  <si>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</si>
  <si>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</si>
  <si>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</si>
  <si>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</si>
  <si>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</si>
  <si>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</si>
  <si>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</si>
  <si>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</si>
  <si>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</si>
  <si>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</si>
  <si>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</si>
  <si>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</si>
  <si>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</si>
  <si>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</si>
  <si>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</si>
  <si>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</si>
  <si>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</si>
  <si>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</si>
  <si>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</si>
  <si>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</si>
  <si>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</si>
  <si>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</si>
  <si>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</si>
  <si>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</si>
  <si>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</si>
  <si>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</si>
  <si>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</si>
  <si>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</si>
  <si>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</si>
  <si>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</si>
  <si>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</si>
  <si>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</si>
  <si>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</si>
  <si>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</si>
  <si>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</si>
  <si>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</si>
  <si>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</si>
  <si>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</si>
  <si>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</si>
  <si>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</si>
  <si>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</si>
  <si>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</si>
  <si>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</si>
  <si>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</si>
  <si>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</si>
  <si>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</si>
  <si>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</si>
  <si>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</si>
  <si>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</si>
  <si>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</si>
  <si>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</si>
  <si>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</si>
  <si>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</si>
  <si>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</si>
  <si>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</si>
  <si>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</si>
  <si>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</si>
  <si>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</si>
  <si>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</si>
  <si>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</si>
  <si>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</si>
  <si>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</si>
  <si>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</si>
  <si>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</si>
  <si>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</si>
  <si>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</si>
  <si>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</si>
  <si>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</si>
  <si>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</si>
  <si>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</si>
  <si>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</si>
  <si>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</si>
  <si>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</si>
  <si>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</si>
  <si>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</si>
  <si>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</si>
  <si>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</si>
  <si>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</si>
  <si>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</si>
  <si>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</si>
  <si>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</si>
  <si>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</si>
  <si>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</si>
  <si>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</si>
  <si>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</si>
  <si>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</si>
  <si>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</si>
  <si>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</si>
  <si>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</si>
  <si>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</si>
  <si>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</si>
  <si>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</si>
  <si>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</si>
  <si>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</si>
  <si>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</si>
  <si>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</si>
  <si>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</si>
  <si>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</si>
  <si>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</si>
  <si>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</si>
  <si>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</si>
  <si>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</si>
  <si>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</si>
  <si>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</si>
  <si>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</si>
  <si>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</si>
  <si>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</si>
  <si>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</si>
  <si>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</si>
  <si>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</si>
  <si>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</si>
  <si>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</si>
  <si>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</si>
  <si>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</si>
  <si>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</si>
  <si>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</si>
  <si>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</si>
  <si>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</si>
  <si>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</si>
  <si>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</si>
  <si>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</si>
  <si>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</si>
  <si>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</si>
  <si>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</si>
  <si>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</si>
  <si>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</si>
  <si>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</si>
  <si>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</si>
  <si>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</si>
  <si>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</si>
  <si>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</si>
  <si>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</si>
  <si>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</si>
  <si>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</si>
  <si>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</si>
  <si>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</si>
  <si>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</si>
  <si>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</si>
  <si>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</si>
  <si>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</si>
  <si>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</si>
  <si>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</si>
  <si>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</si>
  <si>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</si>
  <si>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</si>
  <si>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</si>
  <si>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</si>
  <si>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</si>
  <si>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</si>
  <si>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</si>
  <si>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</si>
  <si>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</si>
  <si>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</si>
  <si>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</si>
  <si>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</si>
  <si>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</si>
  <si>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</si>
  <si>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</si>
  <si>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</si>
  <si>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</si>
  <si>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</si>
  <si>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</si>
  <si>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</si>
  <si>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</si>
  <si>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</si>
  <si>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</si>
  <si>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</si>
  <si>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</si>
  <si>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</si>
  <si>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</si>
  <si>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</si>
  <si>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</si>
  <si>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</si>
  <si>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</si>
  <si>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</si>
  <si>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</si>
  <si>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</si>
  <si>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</si>
  <si>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</si>
  <si>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</si>
  <si>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</si>
  <si>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</si>
  <si>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</si>
  <si>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</si>
  <si>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</si>
  <si>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</si>
  <si>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</si>
  <si>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</si>
  <si>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</si>
  <si>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</si>
  <si>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</si>
  <si>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</si>
  <si>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</si>
  <si>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</si>
  <si>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</si>
  <si>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</si>
  <si>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</si>
  <si>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</si>
  <si>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</si>
  <si>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</si>
  <si>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</si>
  <si>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</si>
  <si>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</si>
  <si>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</si>
  <si>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</si>
  <si>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</si>
  <si>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</si>
  <si>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</si>
  <si>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</si>
  <si>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</si>
  <si>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</si>
  <si>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</si>
  <si>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</si>
  <si>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</si>
  <si>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</si>
  <si>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</si>
  <si>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</si>
  <si>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</si>
  <si>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</si>
  <si>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</si>
  <si>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</si>
  <si>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</si>
  <si>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</si>
  <si>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</si>
  <si>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</si>
  <si>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</si>
  <si>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</si>
  <si>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</si>
  <si>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</si>
  <si>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</si>
  <si>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</si>
  <si>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</si>
  <si>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</si>
  <si>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</si>
  <si>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</si>
  <si>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</si>
  <si>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</si>
  <si>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</si>
  <si>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</si>
  <si>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</si>
  <si>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</si>
  <si>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</si>
  <si>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</si>
  <si>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</si>
  <si>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</si>
  <si>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</si>
  <si>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</si>
  <si>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</si>
  <si>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</si>
  <si>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</si>
  <si>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</si>
  <si>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</si>
  <si>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</si>
  <si>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</si>
  <si>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</si>
  <si>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</si>
  <si>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</si>
  <si>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</si>
  <si>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</si>
  <si>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</si>
  <si>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</si>
  <si>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</si>
  <si>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</si>
  <si>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</si>
  <si>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</si>
  <si>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</si>
  <si>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</si>
  <si>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</si>
  <si>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</si>
  <si>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</si>
  <si>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</si>
  <si>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</si>
  <si>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</si>
  <si>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</si>
  <si>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</si>
  <si>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</si>
  <si>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</si>
  <si>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</si>
  <si>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</si>
  <si>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</si>
  <si>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</si>
  <si>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</si>
  <si>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</si>
  <si>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</si>
  <si>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</si>
  <si>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</si>
  <si>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</si>
  <si>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</si>
  <si>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</si>
  <si>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</si>
  <si>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</si>
  <si>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</si>
  <si>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</si>
  <si>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</si>
  <si>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</si>
  <si>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</si>
  <si>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</si>
  <si>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</si>
  <si>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</si>
  <si>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</si>
  <si>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</si>
  <si>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</si>
  <si>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</si>
  <si>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</si>
  <si>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</si>
  <si>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</si>
  <si>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</si>
  <si>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</si>
  <si>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</si>
  <si>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</si>
  <si>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</si>
  <si>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</si>
  <si>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</si>
  <si>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</si>
  <si>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</si>
  <si>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</si>
  <si>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</si>
  <si>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</si>
  <si>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</si>
  <si>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</si>
  <si>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</si>
  <si>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</si>
  <si>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</si>
  <si>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</si>
  <si>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</si>
  <si>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</si>
  <si>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</si>
  <si>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</si>
  <si>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</si>
  <si>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</si>
  <si>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</si>
  <si>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</si>
  <si>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</si>
  <si>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</si>
  <si>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</si>
  <si>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</si>
  <si>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</si>
  <si>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</si>
  <si>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</si>
  <si>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</si>
  <si>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</si>
  <si>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</si>
  <si>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</si>
  <si>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</si>
  <si>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</si>
  <si>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</si>
  <si>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</si>
  <si>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</si>
  <si>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</si>
  <si>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</si>
  <si>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</si>
  <si>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</si>
  <si>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</si>
  <si>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</si>
  <si>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</si>
  <si>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</si>
  <si>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</si>
  <si>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</si>
  <si>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</si>
  <si>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</si>
  <si>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</si>
  <si>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</si>
  <si>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</si>
  <si>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</si>
  <si>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</si>
  <si>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</si>
  <si>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</si>
  <si>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</si>
  <si>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</si>
  <si>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</si>
  <si>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</si>
  <si>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</si>
  <si>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</si>
  <si>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</si>
  <si>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</si>
  <si>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</si>
  <si>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</si>
  <si>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</si>
  <si>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</si>
  <si>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</si>
  <si>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</si>
  <si>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</si>
  <si>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</si>
  <si>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</si>
  <si>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</si>
  <si>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</si>
  <si>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</si>
  <si>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</si>
  <si>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</si>
  <si>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</si>
  <si>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</si>
  <si>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</si>
  <si>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</si>
  <si>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</si>
  <si>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</si>
  <si>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</si>
  <si>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</si>
  <si>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</si>
  <si>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</si>
  <si>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</si>
  <si>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</si>
  <si>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</si>
  <si>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</si>
  <si>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</si>
  <si>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</si>
  <si>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</si>
  <si>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</si>
  <si>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</si>
  <si>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</si>
  <si>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</si>
  <si>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</si>
  <si>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</si>
  <si>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</si>
  <si>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</si>
  <si>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</si>
  <si>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</si>
  <si>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</si>
  <si>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</si>
  <si>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</si>
  <si>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</si>
  <si>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</si>
  <si>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</si>
  <si>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</si>
  <si>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</si>
  <si>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</si>
  <si>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</si>
  <si>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</si>
  <si>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</si>
  <si>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</si>
  <si>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</si>
  <si>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</si>
  <si>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</si>
  <si>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</si>
  <si>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</si>
  <si>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</si>
  <si>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</si>
  <si>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</si>
  <si>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</si>
  <si>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</si>
  <si>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</si>
  <si>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</si>
  <si>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</si>
  <si>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</si>
  <si>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</si>
  <si>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</si>
  <si>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</si>
  <si>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</si>
  <si>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</si>
  <si>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</si>
  <si>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</si>
  <si>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</si>
  <si>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</si>
  <si>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</si>
  <si>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</si>
  <si>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</si>
  <si>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</si>
  <si>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</si>
  <si>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</si>
  <si>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</si>
  <si>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</si>
  <si>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</si>
  <si>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</si>
  <si>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</si>
  <si>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</si>
  <si>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</si>
  <si>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</si>
  <si>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</si>
  <si>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</si>
  <si>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</si>
  <si>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</si>
  <si>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</si>
  <si>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</si>
  <si>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</si>
  <si>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</si>
  <si>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</si>
  <si>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</si>
  <si>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</si>
  <si>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</si>
  <si>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</si>
  <si>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</si>
  <si>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</si>
  <si>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</si>
  <si>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</si>
  <si>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</si>
  <si>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</si>
  <si>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</si>
  <si>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</si>
  <si>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</si>
  <si>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</si>
  <si>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</si>
  <si>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</si>
  <si>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</si>
  <si>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</si>
  <si>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</si>
  <si>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</si>
  <si>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</si>
  <si>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</si>
  <si>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</si>
  <si>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</si>
  <si>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</si>
  <si>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</si>
  <si>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</si>
  <si>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</si>
  <si>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</si>
  <si>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</si>
  <si>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</si>
  <si>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</si>
  <si>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</si>
  <si>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</si>
  <si>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</si>
  <si>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</si>
  <si>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</si>
  <si>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</si>
  <si>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</si>
  <si>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</si>
  <si>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</si>
  <si>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</si>
  <si>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</si>
  <si>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</si>
  <si>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</si>
  <si>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</si>
  <si>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</si>
  <si>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</si>
  <si>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</si>
  <si>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</si>
  <si>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</si>
  <si>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</si>
  <si>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</si>
  <si>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</si>
  <si>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</si>
  <si>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</si>
  <si>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</si>
  <si>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</si>
  <si>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</si>
  <si>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</si>
  <si>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</si>
  <si>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</si>
  <si>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</si>
  <si>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</si>
  <si>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</si>
  <si>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</si>
  <si>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</si>
  <si>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</si>
  <si>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</si>
  <si>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</si>
  <si>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</si>
  <si>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</si>
  <si>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</si>
  <si>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</si>
  <si>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</si>
  <si>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</si>
  <si>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</si>
  <si>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</si>
  <si>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</si>
  <si>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</si>
  <si>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</si>
  <si>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</si>
  <si>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</si>
  <si>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</si>
  <si>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</si>
  <si>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</si>
  <si>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</si>
  <si>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</si>
  <si>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</si>
  <si>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</si>
  <si>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</si>
  <si>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</si>
  <si>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</si>
  <si>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</si>
  <si>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</si>
  <si>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</si>
  <si>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</si>
  <si>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</si>
  <si>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</si>
  <si>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</si>
  <si>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</si>
  <si>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</si>
  <si>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</si>
  <si>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</si>
  <si>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</si>
  <si>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</si>
  <si>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</si>
  <si>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</si>
  <si>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</si>
  <si>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</si>
  <si>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</si>
  <si>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</si>
  <si>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</si>
  <si>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</si>
  <si>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</si>
  <si>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</si>
  <si>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</si>
  <si>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</si>
  <si>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</si>
  <si>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</si>
  <si>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</si>
  <si>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</si>
  <si>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</si>
  <si>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</si>
  <si>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</si>
  <si>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</si>
  <si>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</si>
  <si>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</si>
  <si>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</si>
  <si>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</si>
  <si>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</si>
  <si>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</si>
  <si>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</si>
  <si>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</si>
  <si>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</si>
  <si>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</si>
  <si>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</si>
  <si>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</si>
  <si>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</si>
  <si>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</si>
  <si>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</si>
  <si>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</si>
  <si>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</si>
  <si>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</si>
  <si>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</si>
  <si>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</si>
  <si>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</si>
  <si>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</si>
  <si>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</si>
  <si>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</si>
  <si>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</si>
  <si>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</si>
  <si>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</si>
  <si>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</si>
  <si>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</si>
  <si>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</si>
  <si>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</si>
  <si>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</si>
  <si>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</si>
  <si>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</si>
  <si>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</si>
  <si>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</si>
  <si>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</si>
  <si>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</si>
  <si>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</si>
  <si>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</si>
  <si>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</si>
  <si>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</si>
  <si>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</si>
  <si>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</si>
  <si>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</si>
  <si>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</si>
  <si>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</si>
  <si>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</si>
  <si>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</si>
  <si>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</si>
  <si>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</si>
  <si>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</si>
  <si>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</si>
  <si>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</si>
  <si>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</si>
  <si>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</si>
  <si>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</si>
  <si>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</si>
  <si>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</si>
  <si>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</si>
  <si>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</si>
  <si>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</si>
  <si>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</si>
  <si>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</si>
  <si>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</si>
  <si>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</si>
  <si>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</si>
  <si>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</si>
  <si>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</si>
  <si>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</si>
  <si>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</si>
  <si>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</si>
  <si>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</si>
  <si>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</si>
  <si>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</si>
  <si>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</si>
  <si>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</si>
  <si>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</si>
  <si>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</si>
  <si>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</si>
  <si>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</si>
  <si>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</si>
  <si>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</si>
  <si>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</si>
  <si>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</si>
  <si>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</si>
  <si>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</si>
  <si>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</si>
  <si>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</si>
  <si>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</si>
  <si>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</si>
  <si>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</si>
  <si>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</si>
  <si>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</si>
  <si>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</si>
  <si>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</si>
  <si>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</si>
  <si>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</si>
  <si>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</si>
  <si>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</si>
  <si>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</si>
  <si>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</si>
  <si>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</si>
  <si>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</si>
  <si>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</si>
  <si>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</si>
  <si>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</si>
  <si>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</si>
  <si>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</si>
  <si>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</si>
  <si>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</si>
  <si>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</si>
  <si>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</si>
  <si>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</si>
  <si>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</si>
  <si>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</si>
  <si>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</si>
  <si>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</si>
  <si>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</si>
  <si>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</si>
  <si>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</si>
  <si>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</si>
  <si>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</si>
  <si>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</si>
  <si>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</si>
  <si>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</si>
  <si>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</si>
  <si>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</si>
  <si>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</si>
  <si>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</si>
  <si>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</si>
  <si>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</si>
  <si>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</si>
  <si>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</si>
  <si>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</si>
  <si>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</si>
  <si>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</si>
  <si>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</si>
  <si>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</si>
  <si>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</si>
  <si>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</si>
  <si>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</si>
  <si>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</si>
  <si>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</si>
  <si>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</si>
  <si>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</si>
  <si>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</si>
  <si>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</si>
  <si>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</si>
  <si>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</si>
  <si>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</si>
  <si>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</si>
  <si>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</si>
  <si>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</si>
  <si>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</si>
  <si>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</si>
  <si>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</si>
  <si>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</si>
  <si>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</si>
  <si>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</si>
  <si>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</si>
  <si>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</si>
  <si>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</si>
  <si>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</si>
  <si>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</si>
  <si>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</si>
  <si>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</si>
  <si>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</si>
  <si>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</si>
  <si>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</si>
  <si>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</si>
  <si>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</si>
  <si>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</si>
  <si>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</si>
  <si>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</si>
  <si>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</si>
  <si>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</si>
  <si>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</si>
  <si>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</si>
  <si>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</si>
  <si>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</si>
  <si>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</si>
  <si>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</si>
  <si>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</si>
  <si>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</si>
  <si>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</si>
  <si>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</si>
  <si>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</si>
  <si>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</si>
  <si>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</si>
  <si>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</si>
  <si>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</si>
  <si>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</si>
  <si>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</si>
  <si>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</si>
  <si>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</si>
  <si>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</si>
  <si>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</si>
  <si>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</si>
  <si>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</si>
  <si>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</si>
  <si>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</si>
  <si>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</si>
  <si>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</si>
  <si>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</si>
  <si>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</si>
  <si>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</si>
  <si>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</si>
  <si>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</si>
  <si>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</si>
  <si>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</si>
  <si>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</si>
  <si>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</si>
  <si>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</si>
  <si>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</si>
  <si>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</si>
  <si>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</si>
  <si>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</si>
  <si>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</si>
  <si>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</si>
  <si>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</si>
  <si>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</si>
  <si>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</si>
  <si>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</si>
  <si>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</si>
  <si>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</si>
  <si>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</si>
  <si>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</si>
  <si>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</si>
  <si>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</si>
  <si>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</si>
  <si>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</si>
  <si>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</si>
  <si>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</si>
  <si>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</si>
  <si>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</si>
  <si>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</si>
  <si>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</si>
  <si>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</si>
  <si>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</si>
  <si>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</si>
  <si>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</si>
  <si>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</si>
  <si>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</si>
  <si>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</si>
  <si>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</si>
  <si>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</si>
  <si>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</si>
  <si>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</si>
  <si>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</si>
  <si>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</si>
  <si>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</si>
  <si>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</si>
  <si>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</si>
  <si>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</si>
  <si>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</si>
  <si>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</si>
  <si>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</si>
  <si>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</si>
  <si>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</si>
  <si>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</si>
  <si>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</si>
  <si>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</si>
  <si>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</si>
  <si>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</si>
  <si>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</si>
  <si>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</si>
  <si>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</si>
  <si>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</si>
  <si>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</si>
  <si>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</si>
  <si>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</si>
  <si>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</si>
  <si>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</si>
  <si>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</si>
  <si>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</si>
  <si>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</si>
  <si>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</si>
  <si>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</si>
  <si>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</si>
  <si>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</si>
  <si>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</si>
  <si>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</si>
  <si>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</si>
  <si>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</si>
  <si>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</si>
  <si>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</si>
  <si>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</si>
  <si>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</si>
  <si>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</si>
  <si>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</si>
  <si>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</si>
  <si>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</si>
  <si>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</si>
  <si>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</si>
  <si>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</si>
  <si>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</si>
  <si>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</si>
  <si>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</si>
  <si>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</si>
  <si>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</si>
  <si>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</si>
  <si>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</si>
  <si>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</si>
  <si>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</si>
  <si>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</si>
  <si>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</si>
  <si>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</si>
  <si>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</si>
  <si>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</si>
  <si>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</si>
  <si>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</si>
  <si>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</si>
  <si>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</si>
  <si>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</si>
  <si>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</si>
  <si>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</si>
  <si>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</si>
  <si>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</si>
  <si>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</si>
  <si>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</si>
  <si>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</si>
  <si>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</si>
  <si>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</si>
  <si>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</si>
  <si>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</si>
  <si>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</si>
  <si>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</si>
  <si>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</si>
  <si>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</si>
  <si>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</si>
  <si>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</si>
  <si>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</si>
  <si>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</si>
  <si>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</si>
  <si>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</si>
  <si>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</si>
  <si>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</si>
  <si>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</si>
  <si>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</si>
  <si>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</si>
  <si>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</si>
  <si>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</si>
  <si>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</si>
  <si>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</si>
  <si>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</si>
  <si>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</si>
  <si>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</si>
  <si>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</si>
  <si>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</si>
  <si>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</si>
  <si>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</si>
  <si>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</si>
  <si>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</si>
  <si>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</si>
  <si>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</si>
  <si>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</si>
  <si>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</si>
  <si>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</si>
  <si>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</si>
  <si>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</si>
  <si>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</si>
  <si>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</si>
  <si>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</si>
  <si>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</si>
  <si>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</si>
  <si>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</si>
  <si>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</si>
  <si>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</si>
  <si>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</si>
  <si>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</si>
  <si>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</si>
  <si>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</si>
  <si>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</si>
  <si>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</si>
  <si>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</si>
  <si>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</si>
  <si>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</si>
  <si>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</si>
  <si>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</si>
  <si>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</si>
  <si>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</si>
  <si>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</si>
  <si>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</si>
  <si>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</si>
  <si>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</si>
  <si>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</si>
  <si>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</si>
  <si>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</si>
  <si>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</si>
  <si>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</si>
  <si>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</si>
  <si>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</si>
  <si>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</si>
  <si>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</si>
  <si>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</si>
  <si>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</si>
  <si>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</si>
  <si>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</si>
  <si>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</si>
  <si>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</si>
  <si>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</si>
  <si>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</si>
  <si>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</si>
  <si>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</si>
  <si>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</si>
  <si>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</si>
  <si>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</si>
  <si>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</si>
  <si>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</si>
  <si>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</si>
  <si>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</si>
  <si>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</si>
  <si>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</si>
  <si>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</si>
  <si>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</si>
  <si>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</si>
  <si>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</si>
  <si>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</si>
  <si>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</si>
  <si>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</si>
  <si>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</si>
  <si>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</si>
  <si>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</si>
  <si>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</si>
  <si>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</si>
  <si>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</si>
  <si>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</si>
  <si>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</si>
  <si>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</si>
  <si>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</si>
  <si>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</si>
  <si>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</si>
  <si>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</si>
  <si>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</si>
  <si>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</si>
  <si>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</si>
  <si>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</si>
  <si>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</si>
  <si>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</si>
  <si>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</si>
  <si>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</si>
  <si>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</si>
  <si>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</si>
  <si>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</si>
  <si>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</si>
  <si>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</si>
  <si>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</si>
  <si>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</si>
  <si>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</si>
  <si>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</si>
  <si>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</si>
  <si>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</si>
  <si>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</si>
  <si>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</si>
  <si>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</si>
  <si>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</si>
  <si>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</si>
  <si>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</si>
  <si>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</si>
  <si>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</si>
  <si>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</si>
  <si>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</si>
  <si>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</si>
  <si>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</si>
  <si>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</si>
  <si>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</si>
  <si>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</si>
  <si>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</si>
  <si>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</si>
  <si>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</si>
  <si>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</si>
  <si>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</si>
  <si>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</si>
  <si>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</si>
  <si>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</si>
  <si>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</si>
  <si>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</si>
  <si>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</si>
  <si>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</si>
  <si>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</si>
  <si>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</si>
  <si>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</si>
  <si>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</si>
  <si>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</si>
  <si>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</si>
  <si>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</si>
  <si>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</si>
  <si>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</si>
  <si>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</si>
  <si>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</si>
  <si>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</si>
  <si>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</si>
  <si>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</si>
  <si>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</si>
  <si>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</si>
  <si>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</si>
  <si>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</si>
  <si>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</si>
  <si>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</si>
  <si>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</si>
  <si>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</si>
  <si>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</si>
  <si>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</si>
  <si>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</si>
  <si>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</si>
  <si>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</si>
  <si>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</si>
  <si>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</si>
  <si>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</si>
  <si>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</si>
  <si>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</si>
  <si>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</si>
  <si>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</si>
  <si>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</si>
  <si>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</si>
  <si>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</si>
  <si>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</si>
  <si>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</si>
  <si>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</si>
  <si>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</si>
  <si>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</si>
  <si>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</si>
  <si>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</si>
  <si>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</si>
  <si>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</si>
  <si>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</si>
  <si>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</si>
  <si>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</si>
  <si>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</si>
  <si>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</si>
  <si>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</si>
  <si>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</si>
  <si>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</si>
  <si>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</si>
  <si>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</si>
  <si>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</si>
  <si>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</si>
  <si>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</si>
  <si>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</si>
  <si>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</si>
  <si>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</si>
  <si>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</si>
  <si>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</si>
  <si>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</si>
  <si>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</si>
  <si>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</si>
  <si>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</si>
  <si>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</si>
  <si>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</si>
  <si>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</si>
  <si>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</si>
  <si>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</si>
  <si>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</si>
  <si>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</si>
  <si>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</si>
  <si>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</si>
  <si>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</si>
  <si>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</si>
  <si>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</si>
  <si>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</si>
  <si>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</si>
  <si>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</si>
  <si>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</si>
  <si>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</si>
  <si>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</si>
  <si>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</si>
  <si>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</si>
  <si>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</si>
  <si>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</si>
  <si>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</si>
  <si>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</si>
  <si>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</si>
  <si>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</si>
  <si>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</si>
  <si>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</si>
  <si>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</si>
  <si>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</si>
  <si>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</si>
  <si>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</si>
  <si>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</si>
  <si>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</si>
  <si>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</si>
  <si>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</si>
  <si>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</si>
  <si>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</si>
  <si>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</si>
  <si>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</si>
  <si>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</si>
  <si>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</si>
  <si>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</si>
  <si>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</si>
  <si>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</si>
  <si>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</si>
  <si>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</si>
  <si>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</si>
  <si>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</si>
  <si>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</si>
  <si>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</si>
  <si>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</si>
  <si>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</si>
  <si>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</si>
  <si>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</si>
  <si>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</si>
  <si>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</si>
  <si>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</si>
  <si>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</si>
  <si>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</si>
  <si>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</si>
  <si>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</si>
  <si>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</si>
  <si>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</si>
  <si>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</si>
  <si>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</si>
  <si>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</si>
  <si>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</si>
  <si>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</si>
  <si>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</si>
  <si>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</si>
  <si>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</si>
  <si>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</si>
  <si>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</si>
  <si>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</si>
  <si>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</si>
  <si>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</si>
  <si>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</si>
  <si>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</si>
  <si>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</si>
  <si>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</si>
  <si>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</si>
  <si>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</si>
  <si>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</si>
  <si>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</si>
  <si>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</si>
  <si>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</si>
  <si>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</si>
  <si>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</si>
  <si>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</si>
  <si>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</si>
  <si>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</si>
  <si>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</si>
  <si>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</si>
  <si>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</si>
  <si>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</si>
  <si>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</si>
  <si>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</si>
  <si>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</si>
  <si>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</si>
  <si>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</si>
  <si>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</si>
  <si>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</si>
  <si>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</si>
  <si>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</si>
  <si>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</si>
  <si>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</si>
  <si>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</si>
  <si>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</si>
  <si>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</si>
  <si>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</si>
  <si>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</si>
  <si>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</si>
  <si>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</si>
  <si>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</si>
  <si>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</si>
  <si>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</si>
  <si>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</si>
  <si>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</si>
  <si>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</si>
  <si>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</si>
  <si>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</si>
  <si>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</si>
  <si>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</si>
  <si>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</si>
  <si>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</si>
  <si>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</si>
  <si>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</si>
  <si>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</si>
  <si>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</si>
  <si>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</si>
  <si>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</si>
  <si>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</si>
  <si>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</si>
  <si>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</si>
  <si>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</si>
  <si>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</si>
  <si>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</si>
  <si>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</si>
  <si>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</si>
  <si>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</si>
  <si>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</si>
  <si>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</si>
  <si>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</si>
  <si>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</si>
  <si>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</si>
  <si>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</si>
  <si>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</si>
  <si>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</si>
  <si>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</si>
  <si>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</si>
  <si>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</si>
  <si>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</si>
  <si>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</si>
  <si>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</si>
  <si>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</si>
  <si>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</si>
  <si>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</si>
  <si>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</si>
  <si>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</si>
  <si>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</si>
  <si>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</si>
  <si>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</si>
  <si>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</si>
  <si>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</si>
  <si>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</si>
  <si>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</si>
  <si>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</si>
  <si>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</si>
  <si>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</si>
  <si>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</si>
  <si>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</si>
  <si>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</si>
  <si>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</si>
  <si>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</si>
  <si>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</si>
  <si>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</si>
  <si>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</si>
  <si>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</si>
  <si>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</si>
  <si>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</si>
  <si>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</si>
  <si>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</si>
  <si>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</si>
  <si>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</si>
  <si>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</si>
  <si>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</si>
  <si>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</si>
  <si>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</si>
  <si>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</si>
  <si>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</si>
  <si>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</si>
  <si>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</si>
  <si>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</si>
  <si>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</si>
  <si>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</si>
  <si>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</si>
  <si>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</si>
  <si>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</si>
  <si>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</si>
  <si>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</si>
  <si>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</si>
  <si>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</si>
  <si>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</si>
  <si>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</si>
  <si>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</si>
  <si>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</si>
  <si>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</si>
  <si>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</si>
  <si>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</si>
  <si>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</si>
  <si>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</si>
  <si>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</si>
  <si>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</si>
  <si>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</si>
  <si>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</si>
  <si>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</si>
  <si>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</si>
  <si>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</si>
  <si>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</si>
  <si>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</si>
  <si>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</si>
  <si>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</si>
  <si>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</si>
  <si>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</si>
  <si>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</si>
  <si>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</si>
  <si>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</si>
  <si>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</si>
  <si>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</si>
  <si>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</si>
  <si>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</si>
  <si>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</si>
  <si>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</si>
  <si>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</si>
  <si>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</si>
  <si>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</si>
  <si>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</si>
  <si>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</si>
  <si>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</si>
  <si>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</si>
  <si>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</si>
  <si>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</si>
  <si>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</si>
  <si>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</si>
  <si>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</si>
  <si>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</si>
  <si>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</si>
  <si>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</si>
  <si>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</si>
  <si>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</si>
  <si>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</si>
  <si>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</si>
  <si>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</si>
  <si>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</si>
  <si>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</si>
  <si>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</si>
  <si>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</si>
  <si>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</si>
  <si>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</si>
  <si>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</si>
  <si>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</si>
  <si>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</si>
  <si>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</si>
  <si>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</si>
  <si>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</si>
  <si>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</si>
  <si>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</si>
  <si>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</si>
  <si>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</si>
  <si>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</si>
  <si>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</si>
  <si>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</si>
  <si>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</si>
  <si>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</si>
  <si>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</si>
  <si>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</si>
  <si>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</si>
  <si>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</si>
  <si>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</si>
  <si>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</si>
  <si>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</si>
  <si>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</si>
  <si>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</si>
  <si>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</si>
  <si>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</si>
  <si>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</si>
  <si>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</si>
  <si>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</si>
  <si>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</si>
  <si>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</si>
  <si>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</si>
  <si>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</si>
  <si>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</si>
  <si>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</si>
  <si>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</si>
  <si>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</si>
  <si>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</si>
  <si>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</si>
  <si>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</si>
  <si>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</si>
  <si>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</si>
  <si>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</si>
  <si>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</si>
  <si>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</si>
  <si>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</si>
  <si>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</si>
  <si>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</si>
  <si>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</si>
  <si>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</si>
  <si>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</si>
  <si>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</si>
  <si>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</si>
  <si>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</si>
  <si>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</si>
  <si>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</si>
  <si>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</si>
  <si>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</si>
  <si>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</si>
  <si>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</si>
  <si>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</si>
  <si>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</si>
  <si>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</si>
  <si>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</si>
  <si>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</si>
  <si>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</si>
  <si>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</si>
  <si>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</si>
  <si>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</si>
  <si>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</si>
  <si>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</si>
  <si>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</si>
  <si>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</si>
  <si>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</si>
  <si>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</si>
  <si>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</si>
  <si>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</si>
  <si>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</si>
  <si>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</si>
  <si>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</si>
  <si>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</si>
  <si>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</si>
  <si>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</si>
  <si>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</si>
  <si>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</si>
  <si>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</si>
  <si>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</si>
  <si>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</si>
  <si>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</si>
  <si>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</si>
  <si>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</si>
  <si>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</si>
  <si>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</si>
  <si>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</si>
  <si>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</si>
  <si>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</si>
  <si>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</si>
  <si>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</si>
  <si>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</si>
  <si>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</si>
  <si>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</si>
  <si>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</si>
  <si>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</si>
  <si>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</si>
  <si>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</si>
  <si>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</si>
  <si>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</si>
  <si>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</si>
  <si>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</si>
  <si>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</si>
  <si>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</si>
  <si>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</si>
  <si>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</si>
  <si>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</si>
  <si>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</si>
  <si>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</si>
  <si>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</si>
  <si>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</si>
  <si>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</si>
  <si>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</si>
  <si>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</si>
  <si>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</si>
  <si>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</si>
  <si>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</si>
  <si>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</si>
  <si>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</si>
  <si>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</si>
  <si>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</si>
  <si>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</si>
  <si>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</si>
  <si>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</si>
  <si>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</si>
  <si>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</si>
  <si>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</si>
  <si>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</si>
  <si>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</si>
  <si>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</si>
  <si>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</si>
  <si>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</si>
  <si>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</si>
  <si>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</si>
  <si>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</si>
  <si>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</si>
  <si>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</si>
  <si>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</si>
  <si>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</si>
  <si>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</si>
  <si>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</si>
  <si>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</si>
  <si>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</si>
  <si>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</si>
  <si>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</si>
  <si>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</si>
  <si>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</si>
  <si>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</si>
  <si>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</si>
  <si>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</si>
  <si>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</si>
  <si>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</si>
  <si>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</si>
  <si>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</si>
  <si>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</si>
  <si>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</si>
  <si>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</si>
  <si>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</si>
  <si>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</si>
  <si>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</si>
  <si>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</si>
  <si>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</si>
  <si>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</si>
  <si>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</si>
  <si>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</si>
  <si>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</si>
  <si>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</si>
  <si>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</si>
  <si>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</si>
  <si>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</si>
  <si>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</si>
  <si>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</si>
  <si>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</si>
  <si>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</si>
  <si>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</si>
  <si>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</si>
  <si>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</si>
  <si>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</si>
  <si>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</si>
  <si>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</si>
  <si>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</si>
  <si>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</si>
  <si>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</si>
  <si>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</si>
  <si>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</si>
  <si>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</si>
  <si>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</si>
  <si>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</si>
  <si>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</si>
  <si>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</si>
  <si>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</si>
  <si>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</si>
  <si>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</si>
  <si>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</si>
  <si>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</si>
  <si>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</si>
  <si>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</si>
  <si>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</si>
  <si>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</si>
  <si>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</si>
  <si>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</si>
  <si>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</si>
  <si>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</si>
  <si>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</si>
  <si>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</si>
  <si>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</si>
  <si>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</si>
  <si>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</si>
  <si>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</si>
  <si>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</si>
  <si>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</si>
  <si>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</si>
  <si>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</si>
  <si>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</si>
  <si>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</si>
  <si>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</si>
  <si>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</si>
  <si>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</si>
  <si>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</si>
  <si>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</si>
  <si>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</si>
  <si>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</si>
  <si>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</si>
  <si>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</si>
  <si>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</si>
  <si>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</si>
  <si>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</si>
  <si>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</si>
  <si>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</si>
  <si>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</si>
  <si>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</si>
  <si>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</si>
  <si>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</si>
  <si>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</si>
  <si>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</si>
  <si>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</si>
  <si>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</si>
  <si>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</si>
  <si>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</si>
  <si>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</si>
  <si>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</si>
  <si>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</si>
  <si>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</si>
  <si>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</si>
  <si>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</si>
  <si>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</si>
  <si>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</si>
  <si>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</si>
  <si>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</si>
  <si>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</si>
  <si>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</si>
  <si>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</si>
  <si>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</si>
  <si>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</si>
  <si>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</si>
  <si>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</si>
  <si>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</si>
  <si>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</si>
  <si>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</si>
  <si>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</si>
  <si>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</si>
  <si>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</si>
  <si>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</si>
  <si>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</si>
  <si>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</si>
  <si>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</si>
  <si>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</si>
  <si>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</si>
  <si>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</si>
  <si>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</si>
  <si>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</si>
  <si>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</si>
  <si>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</si>
  <si>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</si>
  <si>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</si>
  <si>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</si>
  <si>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</si>
  <si>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</si>
  <si>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</si>
  <si>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</si>
  <si>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</si>
  <si>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</si>
  <si>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</si>
  <si>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</si>
  <si>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</si>
  <si>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</si>
  <si>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</si>
  <si>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</si>
  <si>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</si>
  <si>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</si>
  <si>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</si>
  <si>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</si>
  <si>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</si>
  <si>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</si>
  <si>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</si>
  <si>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</si>
  <si>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</si>
  <si>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</si>
  <si>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</si>
  <si>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</si>
  <si>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</si>
  <si>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</si>
  <si>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</si>
  <si>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</si>
  <si>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</si>
  <si>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</si>
  <si>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</si>
  <si>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</si>
  <si>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</si>
  <si>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</si>
  <si>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</si>
  <si>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</si>
  <si>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</si>
  <si>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</si>
  <si>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</si>
  <si>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</si>
  <si>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</si>
  <si>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</si>
  <si>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</si>
  <si>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</si>
  <si>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</si>
  <si>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</si>
  <si>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</si>
  <si>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</si>
  <si>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</si>
  <si>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</si>
  <si>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</si>
  <si>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</si>
  <si>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</si>
  <si>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</si>
  <si>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</si>
  <si>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</si>
  <si>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</si>
  <si>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</si>
  <si>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</si>
  <si>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</si>
  <si>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</si>
  <si>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</si>
  <si>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</si>
  <si>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</si>
  <si>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</si>
  <si>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</si>
  <si>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</si>
  <si>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</si>
  <si>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</si>
  <si>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</si>
  <si>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</si>
  <si>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</si>
  <si>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</si>
  <si>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</si>
  <si>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</si>
  <si>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</si>
  <si>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</si>
  <si>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</si>
  <si>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</si>
  <si>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</si>
  <si>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</si>
  <si>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</si>
  <si>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</si>
  <si>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</si>
  <si>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</si>
  <si>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</si>
  <si>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</si>
  <si>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</si>
  <si>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</si>
  <si>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</si>
  <si>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</si>
  <si>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</si>
  <si>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</si>
  <si>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</si>
  <si>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</si>
  <si>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</si>
  <si>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</si>
  <si>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</si>
  <si>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</si>
  <si>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</si>
  <si>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</si>
  <si>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</si>
  <si>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</si>
  <si>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</si>
  <si>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</si>
  <si>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</si>
  <si>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</si>
  <si>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</si>
  <si>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</si>
  <si>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</si>
  <si>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</si>
  <si>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</si>
  <si>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</si>
  <si>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</si>
  <si>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</si>
  <si>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</si>
  <si>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</si>
  <si>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</si>
  <si>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</si>
  <si>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</si>
  <si>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</si>
  <si>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</si>
  <si>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</si>
  <si>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</si>
  <si>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</si>
  <si>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</si>
  <si>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</si>
  <si>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</si>
  <si>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</si>
  <si>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</si>
  <si>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</si>
  <si>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</si>
  <si>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</si>
  <si>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</si>
  <si>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</si>
  <si>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</si>
  <si>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</si>
  <si>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</si>
  <si>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</si>
  <si>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</si>
  <si>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</si>
  <si>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</si>
  <si>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</si>
  <si>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</si>
  <si>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</si>
  <si>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</si>
  <si>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</si>
  <si>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</si>
  <si>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</si>
  <si>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</si>
  <si>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</si>
  <si>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</si>
  <si>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</si>
  <si>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</si>
  <si>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</si>
  <si>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</si>
  <si>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</si>
  <si>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</si>
  <si>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</si>
  <si>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</si>
  <si>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</si>
  <si>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</si>
  <si>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</si>
  <si>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</si>
  <si>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</si>
  <si>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</si>
  <si>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</si>
  <si>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</si>
  <si>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</si>
  <si>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</si>
  <si>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</si>
  <si>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</si>
  <si>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</si>
  <si>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</si>
  <si>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</si>
  <si>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</si>
  <si>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</si>
  <si>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</si>
  <si>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</si>
  <si>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</si>
  <si>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</si>
  <si>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</si>
  <si>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</si>
  <si>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</si>
  <si>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</si>
  <si>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</si>
  <si>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</si>
  <si>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</si>
  <si>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</si>
  <si>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</si>
  <si>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</si>
  <si>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</si>
  <si>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</si>
  <si>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</si>
  <si>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</si>
  <si>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</si>
  <si>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</si>
  <si>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</si>
  <si>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</si>
  <si>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</si>
  <si>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</si>
  <si>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</si>
  <si>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</si>
  <si>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</si>
  <si>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</si>
  <si>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</si>
  <si>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</si>
  <si>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</si>
  <si>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</si>
  <si>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</si>
  <si>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</si>
  <si>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</si>
  <si>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</si>
  <si>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</si>
  <si>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</si>
  <si>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</si>
  <si>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</si>
  <si>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</si>
  <si>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</si>
  <si>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</si>
  <si>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</si>
  <si>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</si>
  <si>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</si>
  <si>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</si>
  <si>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</si>
  <si>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</si>
  <si>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</si>
  <si>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</si>
  <si>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</si>
  <si>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</si>
  <si>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</si>
  <si>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</si>
  <si>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</si>
  <si>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</si>
  <si>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</si>
  <si>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</si>
  <si>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</si>
  <si>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</si>
  <si>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</si>
  <si>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</si>
  <si>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</si>
  <si>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</si>
  <si>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</si>
  <si>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</si>
  <si>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</si>
  <si>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</si>
  <si>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</si>
  <si>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</si>
  <si>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</si>
  <si>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</si>
  <si>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</si>
  <si>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</si>
  <si>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</si>
  <si>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</si>
  <si>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</si>
  <si>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</si>
  <si>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</si>
  <si>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</si>
  <si>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</si>
  <si>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</si>
  <si>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</si>
  <si>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</si>
  <si>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</si>
  <si>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</si>
  <si>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</si>
  <si>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</si>
  <si>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</si>
  <si>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</si>
  <si>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</si>
  <si>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</si>
  <si>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</si>
  <si>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</si>
  <si>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</si>
  <si>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</si>
  <si>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</si>
  <si>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</si>
  <si>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</si>
  <si>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</si>
  <si>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</si>
  <si>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</si>
  <si>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</si>
  <si>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</si>
  <si>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</si>
  <si>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</si>
  <si>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</si>
  <si>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</si>
  <si>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</si>
  <si>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</si>
  <si>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</si>
  <si>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</si>
  <si>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</si>
  <si>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</si>
  <si>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</si>
  <si>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</si>
  <si>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</si>
  <si>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</si>
  <si>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</si>
  <si>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</si>
  <si>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</si>
  <si>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</si>
  <si>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</si>
  <si>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</si>
  <si>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</si>
  <si>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</si>
  <si>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</si>
  <si>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</si>
  <si>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</si>
  <si>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</si>
  <si>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</si>
  <si>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</si>
  <si>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</si>
  <si>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</si>
  <si>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</si>
  <si>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</si>
  <si>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</si>
  <si>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</si>
  <si>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</si>
  <si>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</si>
  <si>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</si>
  <si>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</si>
  <si>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</si>
  <si>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</si>
  <si>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</si>
  <si>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</si>
  <si>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</si>
  <si>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</si>
  <si>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</si>
  <si>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</si>
  <si>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</si>
  <si>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</si>
  <si>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</si>
  <si>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</si>
  <si>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</si>
  <si>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</si>
  <si>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</si>
  <si>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</si>
  <si>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</si>
  <si>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</si>
  <si>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</si>
  <si>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</si>
  <si>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</si>
  <si>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</si>
  <si>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</si>
  <si>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</si>
  <si>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</si>
  <si>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</si>
  <si>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</si>
  <si>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</si>
  <si>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</si>
  <si>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</si>
  <si>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</si>
  <si>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</si>
  <si>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</si>
  <si>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</si>
  <si>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</si>
  <si>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</si>
  <si>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</si>
  <si>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</si>
  <si>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</si>
  <si>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</si>
  <si>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</si>
  <si>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</si>
  <si>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</si>
  <si>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</si>
  <si>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</si>
  <si>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</si>
  <si>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</si>
  <si>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</si>
  <si>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</si>
  <si>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</si>
  <si>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</si>
  <si>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</si>
  <si>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</si>
  <si>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</si>
  <si>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</si>
  <si>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</si>
  <si>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</si>
  <si>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</si>
  <si>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</si>
  <si>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</si>
  <si>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</si>
  <si>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</si>
  <si>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</si>
  <si>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</si>
  <si>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</si>
  <si>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</si>
  <si>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</si>
  <si>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</si>
  <si>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</si>
  <si>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</si>
  <si>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</si>
  <si>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</si>
  <si>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</si>
  <si>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</si>
  <si>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</si>
  <si>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</si>
  <si>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</si>
  <si>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</si>
  <si>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</si>
  <si>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</si>
  <si>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</si>
  <si>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</si>
  <si>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</si>
  <si>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</si>
  <si>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</si>
  <si>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</si>
  <si>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</si>
  <si>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</si>
  <si>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</si>
  <si>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</si>
  <si>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</si>
  <si>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</si>
  <si>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</si>
  <si>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</si>
  <si>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</si>
  <si>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</si>
  <si>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</si>
  <si>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</si>
  <si>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</si>
  <si>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</si>
  <si>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</si>
  <si>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</si>
  <si>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</si>
  <si>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</si>
  <si>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</si>
  <si>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</si>
  <si>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</si>
  <si>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</si>
  <si>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</si>
  <si>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</si>
  <si>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</si>
  <si>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</si>
  <si>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</si>
  <si>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</si>
  <si>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</si>
  <si>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</si>
  <si>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</si>
  <si>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</si>
  <si>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</si>
  <si>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</si>
  <si>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</si>
  <si>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</si>
  <si>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</si>
  <si>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</si>
  <si>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</si>
  <si>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</si>
  <si>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</si>
  <si>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</si>
  <si>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</si>
  <si>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</si>
  <si>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</si>
  <si>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</si>
  <si>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</si>
  <si>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</si>
  <si>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</si>
  <si>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</si>
  <si>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</si>
  <si>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</si>
  <si>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</si>
  <si>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</si>
  <si>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</si>
  <si>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</si>
  <si>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</si>
  <si>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</si>
  <si>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</si>
  <si>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</si>
  <si>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</si>
  <si>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</si>
  <si>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</si>
  <si>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</si>
  <si>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</si>
  <si>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</si>
  <si>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</si>
  <si>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</si>
  <si>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</si>
  <si>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</si>
  <si>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</si>
  <si>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</si>
  <si>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</si>
  <si>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</si>
  <si>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</si>
  <si>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</si>
  <si>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</si>
  <si>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</si>
  <si>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</si>
  <si>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</si>
  <si>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</si>
  <si>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</si>
  <si>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</si>
  <si>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</si>
  <si>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</si>
  <si>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</si>
  <si>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</si>
  <si>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</si>
  <si>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</si>
  <si>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</si>
  <si>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</si>
  <si>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</si>
  <si>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</si>
  <si>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</si>
  <si>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</si>
  <si>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</si>
  <si>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</si>
  <si>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</si>
  <si>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</si>
  <si>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</si>
  <si>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</si>
  <si>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</si>
  <si>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</si>
  <si>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</si>
  <si>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</si>
  <si>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</si>
  <si>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</si>
  <si>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</si>
  <si>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</si>
  <si>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</si>
  <si>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</si>
  <si>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</si>
  <si>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</si>
  <si>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</si>
  <si>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</si>
  <si>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</si>
  <si>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</si>
  <si>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</si>
  <si>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</si>
  <si>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</si>
  <si>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</si>
  <si>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</si>
  <si>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</si>
  <si>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</si>
  <si>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</si>
  <si>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</si>
  <si>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</si>
  <si>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</si>
  <si>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</si>
  <si>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</si>
  <si>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</si>
  <si>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</si>
  <si>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</si>
  <si>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</si>
  <si>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</si>
  <si>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</si>
  <si>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</si>
  <si>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</si>
  <si>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</si>
  <si>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</si>
  <si>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</si>
  <si>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</si>
  <si>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</si>
  <si>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</si>
  <si>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</si>
  <si>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</si>
  <si>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</si>
  <si>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</si>
  <si>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</si>
  <si>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</si>
  <si>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</si>
  <si>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</si>
  <si>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</si>
  <si>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</si>
  <si>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</si>
  <si>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</si>
  <si>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</si>
  <si>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</si>
  <si>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</si>
  <si>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</si>
  <si>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</si>
  <si>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</si>
  <si>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</si>
  <si>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</si>
  <si>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</si>
  <si>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</si>
  <si>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</si>
  <si>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</si>
  <si>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</si>
  <si>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</si>
  <si>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</si>
  <si>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</si>
  <si>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</si>
  <si>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</si>
  <si>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</si>
  <si>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</si>
  <si>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</si>
  <si>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</si>
  <si>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</si>
  <si>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</si>
  <si>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</si>
  <si>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</si>
  <si>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</si>
  <si>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</si>
  <si>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</si>
  <si>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</si>
  <si>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</si>
  <si>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</si>
  <si>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</si>
  <si>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</si>
  <si>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</si>
  <si>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</si>
  <si>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</si>
  <si>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</si>
  <si>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</si>
  <si>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</si>
  <si>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</si>
  <si>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</si>
  <si>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</si>
  <si>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</si>
  <si>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</si>
  <si>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</si>
  <si>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</si>
  <si>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</si>
  <si>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</si>
  <si>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</si>
  <si>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</si>
  <si>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</si>
  <si>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</si>
  <si>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</si>
  <si>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</si>
  <si>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</si>
  <si>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</si>
  <si>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</si>
  <si>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</si>
  <si>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</si>
  <si>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</si>
  <si>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</si>
  <si>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</si>
  <si>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</si>
  <si>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</si>
  <si>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</si>
  <si>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</si>
  <si>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</si>
  <si>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</si>
  <si>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</si>
  <si>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</si>
  <si>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</si>
  <si>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</si>
  <si>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</si>
  <si>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</si>
  <si>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</si>
  <si>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</si>
  <si>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</si>
  <si>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</si>
  <si>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</si>
  <si>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</si>
  <si>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</si>
  <si>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</si>
  <si>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</si>
  <si>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</si>
  <si>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</si>
  <si>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</si>
  <si>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</si>
  <si>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</si>
  <si>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</si>
  <si>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</si>
  <si>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</si>
  <si>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</si>
  <si>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</si>
  <si>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</si>
  <si>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</si>
  <si>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</si>
  <si>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</si>
  <si>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</si>
  <si>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</si>
  <si>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</si>
  <si>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</si>
  <si>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</si>
  <si>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</si>
  <si>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</si>
  <si>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</si>
  <si>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</si>
  <si>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</si>
  <si>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</si>
  <si>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</si>
  <si>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</si>
  <si>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</si>
  <si>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</si>
  <si>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</si>
  <si>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</si>
  <si>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</si>
  <si>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</si>
  <si>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</si>
  <si>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</si>
  <si>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</si>
  <si>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</si>
  <si>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</si>
  <si>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</si>
  <si>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</si>
  <si>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</si>
  <si>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</si>
  <si>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</si>
  <si>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</si>
  <si>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</si>
  <si>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</si>
  <si>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</si>
  <si>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</si>
  <si>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</si>
  <si>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</si>
  <si>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</si>
  <si>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</si>
  <si>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</si>
  <si>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</si>
  <si>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</si>
  <si>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</si>
  <si>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</si>
  <si>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</si>
  <si>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</si>
  <si>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</si>
  <si>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</si>
  <si>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</si>
  <si>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</si>
  <si>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</si>
  <si>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</si>
  <si>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</si>
  <si>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</si>
  <si>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</si>
  <si>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</si>
  <si>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</si>
  <si>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</si>
  <si>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</si>
  <si>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</si>
  <si>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</si>
  <si>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</si>
  <si>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</si>
  <si>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</si>
  <si>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</si>
  <si>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</si>
  <si>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</si>
  <si>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</si>
  <si>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</si>
  <si>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</si>
  <si>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</si>
  <si>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</si>
  <si>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</si>
  <si>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</si>
  <si>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</si>
  <si>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</si>
  <si>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</si>
  <si>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</si>
  <si>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</si>
  <si>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</si>
  <si>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</si>
  <si>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</si>
  <si>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</si>
  <si>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</si>
  <si>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</si>
  <si>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</si>
  <si>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</si>
  <si>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</si>
  <si>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</si>
  <si>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</si>
  <si>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</si>
  <si>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</si>
  <si>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</si>
  <si>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</si>
  <si>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</si>
  <si>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</si>
  <si>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</si>
  <si>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</si>
  <si>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</si>
  <si>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</si>
  <si>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</si>
  <si>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</si>
  <si>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</si>
  <si>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</si>
  <si>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</si>
  <si>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</si>
  <si>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</si>
  <si>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</si>
  <si>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</si>
  <si>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</si>
  <si>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</si>
  <si>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</si>
  <si>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</si>
  <si>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</si>
  <si>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</si>
  <si>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</si>
  <si>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</si>
  <si>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</si>
  <si>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</si>
  <si>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</si>
  <si>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</si>
  <si>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</si>
  <si>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</si>
  <si>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</si>
  <si>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</si>
  <si>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</si>
  <si>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</si>
  <si>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</si>
  <si>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</si>
  <si>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</si>
  <si>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</si>
  <si>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</si>
  <si>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</si>
  <si>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</si>
  <si>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</si>
  <si>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</si>
  <si>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</si>
  <si>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</si>
  <si>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</si>
  <si>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</si>
  <si>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</si>
  <si>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</si>
  <si>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</si>
  <si>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</si>
  <si>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</si>
  <si>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</si>
  <si>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</si>
  <si>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</si>
  <si>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</si>
  <si>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</si>
  <si>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</si>
  <si>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</si>
  <si>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</si>
  <si>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</si>
  <si>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</si>
  <si>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</si>
  <si>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</si>
  <si>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</si>
  <si>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</si>
  <si>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</si>
  <si>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</si>
  <si>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</si>
  <si>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</si>
  <si>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</si>
  <si>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</si>
  <si>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</si>
  <si>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</si>
  <si>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</si>
  <si>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</si>
  <si>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</si>
  <si>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</si>
  <si>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</si>
  <si>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</si>
  <si>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</si>
  <si>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</si>
  <si>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</si>
  <si>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</si>
  <si>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</si>
  <si>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</si>
  <si>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</si>
  <si>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</si>
  <si>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</si>
  <si>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</si>
  <si>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</si>
  <si>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</si>
  <si>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</si>
  <si>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</si>
  <si>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</si>
  <si>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</si>
  <si>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</si>
  <si>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</si>
  <si>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</si>
  <si>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</si>
  <si>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</si>
  <si>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</si>
  <si>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</si>
  <si>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</si>
  <si>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</si>
  <si>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</si>
  <si>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</si>
  <si>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</si>
  <si>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</si>
  <si>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</si>
  <si>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</si>
  <si>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</si>
  <si>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</si>
  <si>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</si>
  <si>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</si>
  <si>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</si>
  <si>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</si>
  <si>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</si>
  <si>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</si>
  <si>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</si>
  <si>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</si>
  <si>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</si>
  <si>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</si>
  <si>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</si>
  <si>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</si>
  <si>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</si>
  <si>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</si>
  <si>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</si>
  <si>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</si>
  <si>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</si>
  <si>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</si>
  <si>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</si>
  <si>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</si>
  <si>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</si>
  <si>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</si>
  <si>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</si>
  <si>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</si>
  <si>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</si>
  <si>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</si>
  <si>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</si>
  <si>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</si>
  <si>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</si>
  <si>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</si>
  <si>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</si>
  <si>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</si>
  <si>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</si>
  <si>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</si>
  <si>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</si>
  <si>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</si>
  <si>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</si>
  <si>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</si>
  <si>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</si>
  <si>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</si>
  <si>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</si>
  <si>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</si>
  <si>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</si>
  <si>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</si>
  <si>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</si>
  <si>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</si>
  <si>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</si>
  <si>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</si>
  <si>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</si>
  <si>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</si>
  <si>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</si>
  <si>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</si>
  <si>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</si>
  <si>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</si>
  <si>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</si>
  <si>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</si>
  <si>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</si>
  <si>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</si>
  <si>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</si>
  <si>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</si>
  <si>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</si>
  <si>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</si>
  <si>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</si>
  <si>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</si>
  <si>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</si>
  <si>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</si>
  <si>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</si>
  <si>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</si>
  <si>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</si>
  <si>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</si>
  <si>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</si>
  <si>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</si>
  <si>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</si>
  <si>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</si>
  <si>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</si>
  <si>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</si>
  <si>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</si>
  <si>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</si>
  <si>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</si>
  <si>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</si>
  <si>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</si>
  <si>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</si>
  <si>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</si>
  <si>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</si>
  <si>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</si>
  <si>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</si>
  <si>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</si>
  <si>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</si>
  <si>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</si>
  <si>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</si>
  <si>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</si>
  <si>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</si>
  <si>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</si>
  <si>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</si>
  <si>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</si>
  <si>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</si>
  <si>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</si>
  <si>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</si>
  <si>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</si>
  <si>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</si>
  <si>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</si>
  <si>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</si>
  <si>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</si>
  <si>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</si>
  <si>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</si>
  <si>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</si>
  <si>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</si>
  <si>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</si>
  <si>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</si>
  <si>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</si>
  <si>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</si>
  <si>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</si>
  <si>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</si>
  <si>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</si>
  <si>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</si>
  <si>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</si>
  <si>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</si>
  <si>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</si>
  <si>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</si>
  <si>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</si>
  <si>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</si>
  <si>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</si>
  <si>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</si>
  <si>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</si>
  <si>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</si>
  <si>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</si>
  <si>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</si>
  <si>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</si>
  <si>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</si>
  <si>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</si>
  <si>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</si>
  <si>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</si>
  <si>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</si>
  <si>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</si>
  <si>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</si>
  <si>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</si>
  <si>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</si>
  <si>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</si>
  <si>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</si>
  <si>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</si>
  <si>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</si>
  <si>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</si>
  <si>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</si>
  <si>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</si>
  <si>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</si>
  <si>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</si>
  <si>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</si>
  <si>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</si>
  <si>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</si>
  <si>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</si>
  <si>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</si>
  <si>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</si>
  <si>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</si>
  <si>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</si>
  <si>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</si>
  <si>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</si>
  <si>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</si>
  <si>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</si>
  <si>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</si>
  <si>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</si>
  <si>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</si>
  <si>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</si>
  <si>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</si>
  <si>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</si>
  <si>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</si>
  <si>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</si>
  <si>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</si>
  <si>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</si>
  <si>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</si>
  <si>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</si>
  <si>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</si>
  <si>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</si>
  <si>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</si>
  <si>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</si>
  <si>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</si>
  <si>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</si>
  <si>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</si>
  <si>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</si>
  <si>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</si>
  <si>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</si>
  <si>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</si>
  <si>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</si>
  <si>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</si>
  <si>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</si>
  <si>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</si>
  <si>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</si>
  <si>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</si>
  <si>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</si>
  <si>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</si>
  <si>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</si>
  <si>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</si>
  <si>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</si>
  <si>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</si>
  <si>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</si>
  <si>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</si>
  <si>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</si>
  <si>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</si>
  <si>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</si>
  <si>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</si>
  <si>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</si>
  <si>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</si>
  <si>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</si>
  <si>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</si>
  <si>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</si>
  <si>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</si>
  <si>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</si>
  <si>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</si>
  <si>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</si>
  <si>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</si>
  <si>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</si>
  <si>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</si>
  <si>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</si>
  <si>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</si>
  <si>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</si>
  <si>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</si>
  <si>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</si>
  <si>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</si>
  <si>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</si>
  <si>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</si>
  <si>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</si>
  <si>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</si>
  <si>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</si>
  <si>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</si>
  <si>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</si>
  <si>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</si>
  <si>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</si>
  <si>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</si>
  <si>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</si>
  <si>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</si>
  <si>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</si>
  <si>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</si>
  <si>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</si>
  <si>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</si>
  <si>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</si>
  <si>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</si>
  <si>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</si>
  <si>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</si>
  <si>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</si>
  <si>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</si>
  <si>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</si>
  <si>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</si>
  <si>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</si>
  <si>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</si>
  <si>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</si>
  <si>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</si>
  <si>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</si>
  <si>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</si>
  <si>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</si>
  <si>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</si>
  <si>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</si>
  <si>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</si>
  <si>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</si>
  <si>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</si>
  <si>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</si>
  <si>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</si>
  <si>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</si>
  <si>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</si>
  <si>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</si>
  <si>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</si>
  <si>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</si>
  <si>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</si>
  <si>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</si>
  <si>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</si>
  <si>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</si>
  <si>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</si>
  <si>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</si>
  <si>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</si>
  <si>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</si>
  <si>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</si>
  <si>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</si>
  <si>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</si>
  <si>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</si>
  <si>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</si>
  <si>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</si>
  <si>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</si>
  <si>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</si>
  <si>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</si>
  <si>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</si>
  <si>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</si>
  <si>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</si>
  <si>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</si>
  <si>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</si>
  <si>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</si>
  <si>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</si>
  <si>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</si>
  <si>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</si>
  <si>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</si>
  <si>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</si>
  <si>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</si>
  <si>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</si>
  <si>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</si>
  <si>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</si>
  <si>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</si>
  <si>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</si>
  <si>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</si>
  <si>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</si>
  <si>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</si>
  <si>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</si>
  <si>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</si>
  <si>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</si>
  <si>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</si>
  <si>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</si>
  <si>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</si>
  <si>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</si>
  <si>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</si>
  <si>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</si>
  <si>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</si>
  <si>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</si>
  <si>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</si>
  <si>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</si>
  <si>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</si>
  <si>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</si>
  <si>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</si>
  <si>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</si>
  <si>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</si>
  <si>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</si>
  <si>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</si>
  <si>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</si>
  <si>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</si>
  <si>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</si>
  <si>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</si>
  <si>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</si>
  <si>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</si>
  <si>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</si>
  <si>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</si>
  <si>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</si>
  <si>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</si>
  <si>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</si>
  <si>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</si>
  <si>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</si>
  <si>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</si>
  <si>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</si>
  <si>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</si>
  <si>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</si>
  <si>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</si>
  <si>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</si>
  <si>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</si>
  <si>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</si>
  <si>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</si>
  <si>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</si>
  <si>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</si>
  <si>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</si>
  <si>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</si>
  <si>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</si>
  <si>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</si>
  <si>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</si>
  <si>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</si>
  <si>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</si>
  <si>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</si>
  <si>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</si>
  <si>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</si>
  <si>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</si>
  <si>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</si>
  <si>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</si>
  <si>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</si>
  <si>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</si>
  <si>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</si>
  <si>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</si>
  <si>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</si>
  <si>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</si>
  <si>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</si>
  <si>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</si>
  <si>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</si>
  <si>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</si>
  <si>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</si>
  <si>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</si>
  <si>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</si>
  <si>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</si>
  <si>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</si>
  <si>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</si>
  <si>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</si>
  <si>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</si>
  <si>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</si>
  <si>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</si>
  <si>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</si>
  <si>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</si>
  <si>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</si>
  <si>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</si>
  <si>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</si>
  <si>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</si>
  <si>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</si>
  <si>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</si>
  <si>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</si>
  <si>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</si>
  <si>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</si>
  <si>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</si>
  <si>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</si>
  <si>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</si>
  <si>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</si>
  <si>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</si>
  <si>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</si>
  <si>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</si>
  <si>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</si>
  <si>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</si>
  <si>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</si>
  <si>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</si>
  <si>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</si>
  <si>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</si>
  <si>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</si>
  <si>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</si>
  <si>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</si>
  <si>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</si>
  <si>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</si>
  <si>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</si>
  <si>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</si>
  <si>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</si>
  <si>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</si>
  <si>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</si>
  <si>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</si>
  <si>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</si>
  <si>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</si>
  <si>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</si>
  <si>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</si>
  <si>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</si>
  <si>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</si>
  <si>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</si>
  <si>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</si>
  <si>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</si>
  <si>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</si>
  <si>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</si>
  <si>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</si>
  <si>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</si>
  <si>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</si>
  <si>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</si>
  <si>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</si>
  <si>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</si>
  <si>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</si>
  <si>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</si>
  <si>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</si>
  <si>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</si>
  <si>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</si>
  <si>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</si>
  <si>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</si>
  <si>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</si>
  <si>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</si>
  <si>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</si>
  <si>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</si>
  <si>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</si>
  <si>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</si>
  <si>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</si>
  <si>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</si>
  <si>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</si>
  <si>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</si>
  <si>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</si>
  <si>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</si>
  <si>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</si>
  <si>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</si>
  <si>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</si>
  <si>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</si>
  <si>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</si>
  <si>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</si>
  <si>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</si>
  <si>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</si>
  <si>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</si>
  <si>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</si>
  <si>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</si>
  <si>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</si>
  <si>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</si>
  <si>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</si>
  <si>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</si>
  <si>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</si>
  <si>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</si>
  <si>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</si>
  <si>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</si>
  <si>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</si>
  <si>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</si>
  <si>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</si>
  <si>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</si>
  <si>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</si>
  <si>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</si>
  <si>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</si>
  <si>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</si>
  <si>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</si>
  <si>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</si>
  <si>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</si>
  <si>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</si>
  <si>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</si>
  <si>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</si>
  <si>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</si>
  <si>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</si>
  <si>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</si>
  <si>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</si>
  <si>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</si>
  <si>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</si>
  <si>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</si>
  <si>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</si>
  <si>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</si>
  <si>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</si>
  <si>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</si>
  <si>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</si>
  <si>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</si>
  <si>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</si>
  <si>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</si>
  <si>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</si>
  <si>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</si>
  <si>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</si>
  <si>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</si>
  <si>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</si>
  <si>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</si>
  <si>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</si>
  <si>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</si>
  <si>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</si>
  <si>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</si>
  <si>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</si>
  <si>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</si>
  <si>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</si>
  <si>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</si>
  <si>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</si>
  <si>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</si>
  <si>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</si>
  <si>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</si>
  <si>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</si>
  <si>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</si>
  <si>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</si>
  <si>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</si>
  <si>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</si>
  <si>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</si>
  <si>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</si>
  <si>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</si>
  <si>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</si>
  <si>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</si>
  <si>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</si>
  <si>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</si>
  <si>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</si>
  <si>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</si>
  <si>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</si>
  <si>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</si>
  <si>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</si>
  <si>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</si>
  <si>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</si>
  <si>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</si>
  <si>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</si>
  <si>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</si>
  <si>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</si>
  <si>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</si>
  <si>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</si>
  <si>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</si>
  <si>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</si>
  <si>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</si>
  <si>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</si>
  <si>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</si>
  <si>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</si>
  <si>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</si>
  <si>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</si>
  <si>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</si>
  <si>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</si>
  <si>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</si>
  <si>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</si>
  <si>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</si>
  <si>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</si>
  <si>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</si>
  <si>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</si>
  <si>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</si>
  <si>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</si>
  <si>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</si>
  <si>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</si>
  <si>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</si>
  <si>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</si>
  <si>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</si>
  <si>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</si>
  <si>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</si>
  <si>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</si>
  <si>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</si>
  <si>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</si>
  <si>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</si>
  <si>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</si>
  <si>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</si>
  <si>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</si>
  <si>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</si>
  <si>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</si>
  <si>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</si>
  <si>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</si>
  <si>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</si>
  <si>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</si>
  <si>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</si>
  <si>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</si>
  <si>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</si>
  <si>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</si>
  <si>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</si>
  <si>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</si>
  <si>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</si>
  <si>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</si>
  <si>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</si>
  <si>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</si>
  <si>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</si>
  <si>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</si>
  <si>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</si>
  <si>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</si>
  <si>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</si>
  <si>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</si>
  <si>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</si>
  <si>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</si>
  <si>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</si>
  <si>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</si>
  <si>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</si>
  <si>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</si>
  <si>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</si>
  <si>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</si>
  <si>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</si>
  <si>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</si>
  <si>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</si>
  <si>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</si>
  <si>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</si>
  <si>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</si>
  <si>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</si>
  <si>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</si>
  <si>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</si>
  <si>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</si>
  <si>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</si>
  <si>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</si>
  <si>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</si>
  <si>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</si>
  <si>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</si>
  <si>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</si>
  <si>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</si>
  <si>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</si>
  <si>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</si>
  <si>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</si>
  <si>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</si>
  <si>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</si>
  <si>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</si>
  <si>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</si>
  <si>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</si>
  <si>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</si>
  <si>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</si>
  <si>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</si>
  <si>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</si>
  <si>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</si>
  <si>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</si>
  <si>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</si>
  <si>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</si>
  <si>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</si>
  <si>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</si>
  <si>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</si>
  <si>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</si>
  <si>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</si>
  <si>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</si>
  <si>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</si>
  <si>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</si>
  <si>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</si>
  <si>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</si>
  <si>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</si>
  <si>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</si>
  <si>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</si>
  <si>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</si>
  <si>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</si>
  <si>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</si>
  <si>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</si>
  <si>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</si>
  <si>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</si>
  <si>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</si>
  <si>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</si>
  <si>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</si>
  <si>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</si>
  <si>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</si>
  <si>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</si>
  <si>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</si>
  <si>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</si>
  <si>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</si>
  <si>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</si>
  <si>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</si>
  <si>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</si>
  <si>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</si>
  <si>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</si>
  <si>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</si>
  <si>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</si>
  <si>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</si>
  <si>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</si>
  <si>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</si>
  <si>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</si>
  <si>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</si>
  <si>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</si>
  <si>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</si>
  <si>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</si>
  <si>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</si>
  <si>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</si>
  <si>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</si>
  <si>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</si>
  <si>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</si>
  <si>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</si>
  <si>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</si>
  <si>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</si>
  <si>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</si>
  <si>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</si>
  <si>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</si>
  <si>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</si>
  <si>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</si>
  <si>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</si>
  <si>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</si>
  <si>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</si>
  <si>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</si>
  <si>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</si>
  <si>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</si>
  <si>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</si>
  <si>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</si>
  <si>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</si>
  <si>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</si>
  <si>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</si>
  <si>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</si>
  <si>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</si>
  <si>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</si>
  <si>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</si>
  <si>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</si>
  <si>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</si>
  <si>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</si>
  <si>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</si>
  <si>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</si>
  <si>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</si>
  <si>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</si>
  <si>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</si>
  <si>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</si>
  <si>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</si>
  <si>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</si>
  <si>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</si>
  <si>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</si>
  <si>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</si>
  <si>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</si>
  <si>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</si>
  <si>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</si>
  <si>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</si>
  <si>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</si>
  <si>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</si>
  <si>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</si>
  <si>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</si>
  <si>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</si>
  <si>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</si>
  <si>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</si>
  <si>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</si>
  <si>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</si>
  <si>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</si>
  <si>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</si>
  <si>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</si>
  <si>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</si>
  <si>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</si>
  <si>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</si>
  <si>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</si>
  <si>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</si>
  <si>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</si>
  <si>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</si>
  <si>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</si>
  <si>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</si>
  <si>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</si>
  <si>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</si>
  <si>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</si>
  <si>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</si>
  <si>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</si>
  <si>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</si>
  <si>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</si>
  <si>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</si>
  <si>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</si>
  <si>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</si>
  <si>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</si>
  <si>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</si>
  <si>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</si>
  <si>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</si>
  <si>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</si>
  <si>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</si>
  <si>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</si>
  <si>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</si>
  <si>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</si>
  <si>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</si>
  <si>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</si>
  <si>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</si>
  <si>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</si>
  <si>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</si>
  <si>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</si>
  <si>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</si>
  <si>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</si>
  <si>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</si>
  <si>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</si>
  <si>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</si>
  <si>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</si>
  <si>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</si>
  <si>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</si>
  <si>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</si>
  <si>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</si>
  <si>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</si>
  <si>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</si>
  <si>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</si>
  <si>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</si>
  <si>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</si>
  <si>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</si>
  <si>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</si>
  <si>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</si>
  <si>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</si>
  <si>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</si>
  <si>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</si>
  <si>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</si>
  <si>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</si>
  <si>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</si>
  <si>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</si>
  <si>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</si>
  <si>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</si>
  <si>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</si>
  <si>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</si>
  <si>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</si>
  <si>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</si>
  <si>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</si>
  <si>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</si>
  <si>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</si>
  <si>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</si>
  <si>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</si>
  <si>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</si>
  <si>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</si>
  <si>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</si>
  <si>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</si>
  <si>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</si>
  <si>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</si>
  <si>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</si>
  <si>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</si>
  <si>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</si>
  <si>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</si>
  <si>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</si>
  <si>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</si>
  <si>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</si>
  <si>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</si>
  <si>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</si>
  <si>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</si>
  <si>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</si>
  <si>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</si>
  <si>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</si>
  <si>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</si>
  <si>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</si>
  <si>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</si>
  <si>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</si>
  <si>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</si>
  <si>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</si>
  <si>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</si>
  <si>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</si>
  <si>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</si>
  <si>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</si>
  <si>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</si>
  <si>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</si>
  <si>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</si>
  <si>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</si>
  <si>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</si>
  <si>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</si>
  <si>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</si>
  <si>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</si>
  <si>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</si>
  <si>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</si>
  <si>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</si>
  <si>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</si>
  <si>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</si>
  <si>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</si>
  <si>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</si>
  <si>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</si>
  <si>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</si>
  <si>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</si>
  <si>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</si>
  <si>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</si>
  <si>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</si>
  <si>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</si>
  <si>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</si>
  <si>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</si>
  <si>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</si>
  <si>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</si>
  <si>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</si>
  <si>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</si>
  <si>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</si>
  <si>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</si>
  <si>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</si>
  <si>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</si>
  <si>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</si>
  <si>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</si>
  <si>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</si>
  <si>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</si>
  <si>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</si>
  <si>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</si>
  <si>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</si>
  <si>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</si>
  <si>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</si>
  <si>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</si>
  <si>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</si>
  <si>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</si>
  <si>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</si>
  <si>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</si>
  <si>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</si>
  <si>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</si>
  <si>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</si>
  <si>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</si>
  <si>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</si>
  <si>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</si>
  <si>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</si>
  <si>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</si>
  <si>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</si>
  <si>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</si>
  <si>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</si>
  <si>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</si>
  <si>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</si>
  <si>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</si>
  <si>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</si>
  <si>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</si>
  <si>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</si>
  <si>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</si>
  <si>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</si>
  <si>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</si>
  <si>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</si>
  <si>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</si>
  <si>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</si>
  <si>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</si>
  <si>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</si>
  <si>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</si>
  <si>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</si>
  <si>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</si>
  <si>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</si>
  <si>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</si>
  <si>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</si>
  <si>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</si>
  <si>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</si>
  <si>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</si>
  <si>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</si>
  <si>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</si>
  <si>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</si>
  <si>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</si>
  <si>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</si>
  <si>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</si>
  <si>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</si>
  <si>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</si>
  <si>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</si>
  <si>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</si>
  <si>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</si>
  <si>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</si>
  <si>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</si>
  <si>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</si>
  <si>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</si>
  <si>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</si>
  <si>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</si>
  <si>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</si>
  <si>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</si>
  <si>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</si>
  <si>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</si>
  <si>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</si>
  <si>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</si>
  <si>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</si>
  <si>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</si>
  <si>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</si>
  <si>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</si>
  <si>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</si>
  <si>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</si>
  <si>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</si>
  <si>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</si>
  <si>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</si>
  <si>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</si>
  <si>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</si>
  <si>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</si>
  <si>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</si>
  <si>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</si>
  <si>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</si>
  <si>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</si>
  <si>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</si>
  <si>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</si>
  <si>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</si>
  <si>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</si>
  <si>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</si>
  <si>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</si>
  <si>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</si>
  <si>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</si>
  <si>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</si>
  <si>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</si>
  <si>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</si>
  <si>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</si>
  <si>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</si>
  <si>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</si>
  <si>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</si>
  <si>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</si>
  <si>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</si>
  <si>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</si>
  <si>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</si>
  <si>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</si>
  <si>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</si>
  <si>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</si>
  <si>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</si>
  <si>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</si>
  <si>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</si>
  <si>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</si>
  <si>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</si>
  <si>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</si>
  <si>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</si>
  <si>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</si>
  <si>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</si>
  <si>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</si>
  <si>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</si>
  <si>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</si>
  <si>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</si>
  <si>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</si>
  <si>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</si>
  <si>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</si>
  <si>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</si>
  <si>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</si>
  <si>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</si>
  <si>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</si>
  <si>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</si>
  <si>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</si>
  <si>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</si>
  <si>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</si>
  <si>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</si>
  <si>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</si>
  <si>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</si>
  <si>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</si>
  <si>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</si>
  <si>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</si>
  <si>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</si>
  <si>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</si>
  <si>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</si>
  <si>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</si>
  <si>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</si>
  <si>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</si>
  <si>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</si>
  <si>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</si>
  <si>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</si>
  <si>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</si>
  <si>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</si>
  <si>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</si>
  <si>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</si>
  <si>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</si>
  <si>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</si>
  <si>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</si>
  <si>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</si>
  <si>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</si>
  <si>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</si>
  <si>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</si>
  <si>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</si>
  <si>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</si>
  <si>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</si>
  <si>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</si>
  <si>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</si>
  <si>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</si>
  <si>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</si>
  <si>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</si>
  <si>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</si>
  <si>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</si>
  <si>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</si>
  <si>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</si>
  <si>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</si>
  <si>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</si>
  <si>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</si>
  <si>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</si>
  <si>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</si>
  <si>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</si>
  <si>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</si>
  <si>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</si>
  <si>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</si>
  <si>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</si>
  <si>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</si>
  <si>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</si>
  <si>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</si>
  <si>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</si>
  <si>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</si>
  <si>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</si>
  <si>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</si>
  <si>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</si>
  <si>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</si>
  <si>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</si>
  <si>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</si>
  <si>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</si>
  <si>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</si>
  <si>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</si>
  <si>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</si>
  <si>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</si>
  <si>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</si>
  <si>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</si>
  <si>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</si>
  <si>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</si>
  <si>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</si>
  <si>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</si>
  <si>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</si>
  <si>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</si>
  <si>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</si>
  <si>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</si>
  <si>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</si>
  <si>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</si>
  <si>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</si>
  <si>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</si>
  <si>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</si>
  <si>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</si>
  <si>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</si>
  <si>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</si>
  <si>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</si>
  <si>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</si>
  <si>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</si>
  <si>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</si>
  <si>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</si>
  <si>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</si>
  <si>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</si>
  <si>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</si>
  <si>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</si>
  <si>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</si>
  <si>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</si>
  <si>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</si>
  <si>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</si>
  <si>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</si>
  <si>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</si>
  <si>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</si>
  <si>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</si>
  <si>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</si>
  <si>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</si>
  <si>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</si>
  <si>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</si>
  <si>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</si>
  <si>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</si>
  <si>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</si>
  <si>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</si>
  <si>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</si>
  <si>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</si>
  <si>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</si>
  <si>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</si>
  <si>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</si>
  <si>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</si>
  <si>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</si>
  <si>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</si>
  <si>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</si>
  <si>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</si>
  <si>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</si>
  <si>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</si>
  <si>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</si>
  <si>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</si>
  <si>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</si>
  <si>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</si>
  <si>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</si>
  <si>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</si>
  <si>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</si>
  <si>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</si>
  <si>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</si>
  <si>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</si>
  <si>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</si>
  <si>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</si>
  <si>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</si>
  <si>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</si>
  <si>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</si>
  <si>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</si>
  <si>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</si>
  <si>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</si>
  <si>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</si>
  <si>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</si>
  <si>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</si>
  <si>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</si>
  <si>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</si>
  <si>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</si>
  <si>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</si>
  <si>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</si>
  <si>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</si>
  <si>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</si>
  <si>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</si>
  <si>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</si>
  <si>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</si>
  <si>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</si>
  <si>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</si>
  <si>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</si>
  <si>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</si>
  <si>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</si>
  <si>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</si>
  <si>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</si>
  <si>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</si>
  <si>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</si>
  <si>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</si>
  <si>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</si>
  <si>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</si>
  <si>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</si>
  <si>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</si>
  <si>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</si>
  <si>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</si>
  <si>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</si>
  <si>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</si>
  <si>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</si>
  <si>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</si>
  <si>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</si>
  <si>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</si>
  <si>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</si>
  <si>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</si>
  <si>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</si>
  <si>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</si>
  <si>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</si>
  <si>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</si>
  <si>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</si>
  <si>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</si>
  <si>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</si>
  <si>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</si>
  <si>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</si>
  <si>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</si>
  <si>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</si>
  <si>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</si>
  <si>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</si>
  <si>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</si>
  <si>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</si>
  <si>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</si>
  <si>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</si>
  <si>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</si>
  <si>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</si>
  <si>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</si>
  <si>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</si>
  <si>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</si>
  <si>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</si>
  <si>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</si>
  <si>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</si>
  <si>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</si>
  <si>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</si>
  <si>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</si>
  <si>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</si>
  <si>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</si>
  <si>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</si>
  <si>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</si>
  <si>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</si>
  <si>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</si>
  <si>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</si>
  <si>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</si>
  <si>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</si>
  <si>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</si>
  <si>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</si>
  <si>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</si>
  <si>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</si>
  <si>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</si>
  <si>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</si>
  <si>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</si>
  <si>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</si>
  <si>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</si>
  <si>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</si>
  <si>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</si>
  <si>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</si>
  <si>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</si>
  <si>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</si>
  <si>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</si>
  <si>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</si>
  <si>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</si>
  <si>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</si>
  <si>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</si>
  <si>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</si>
  <si>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</si>
  <si>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</si>
  <si>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</si>
  <si>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</si>
  <si>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</si>
  <si>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</si>
  <si>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</si>
  <si>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</si>
  <si>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</si>
  <si>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</si>
  <si>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</si>
  <si>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</si>
  <si>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</si>
  <si>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</si>
  <si>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</si>
  <si>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</si>
  <si>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</si>
  <si>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</si>
  <si>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</si>
  <si>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</si>
  <si>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</si>
  <si>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</si>
  <si>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</si>
  <si>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</si>
  <si>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</si>
  <si>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</si>
  <si>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</si>
  <si>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</si>
  <si>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</si>
  <si>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</si>
  <si>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</si>
  <si>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</si>
  <si>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</si>
  <si>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</si>
  <si>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</si>
  <si>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</si>
  <si>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</si>
  <si>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</si>
  <si>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</si>
  <si>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</si>
  <si>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</si>
  <si>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</si>
  <si>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</si>
  <si>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</si>
  <si>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</si>
  <si>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</si>
  <si>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</si>
  <si>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</si>
  <si>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</si>
  <si>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</si>
  <si>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</si>
  <si>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</si>
  <si>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</si>
  <si>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</si>
  <si>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</si>
  <si>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</si>
  <si>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</si>
  <si>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</si>
  <si>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</si>
  <si>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</si>
  <si>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</si>
  <si>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</si>
  <si>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</si>
  <si>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</si>
  <si>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</si>
  <si>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</si>
  <si>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</si>
  <si>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</si>
  <si>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</si>
  <si>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</si>
  <si>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</si>
  <si>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</si>
  <si>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</si>
  <si>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</si>
  <si>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</si>
  <si>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</si>
  <si>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</si>
  <si>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</si>
  <si>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</si>
  <si>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</si>
  <si>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</si>
  <si>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</si>
  <si>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</si>
  <si>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</si>
  <si>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</si>
  <si>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</si>
  <si>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</si>
  <si>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</si>
  <si>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</si>
  <si>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</si>
  <si>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</si>
  <si>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</si>
  <si>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</si>
  <si>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</si>
  <si>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</si>
  <si>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</si>
  <si>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</si>
  <si>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</si>
  <si>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</si>
  <si>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</si>
  <si>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</si>
  <si>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</si>
  <si>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</si>
  <si>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</si>
  <si>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</si>
  <si>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</si>
  <si>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</si>
  <si>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</si>
  <si>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</si>
  <si>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</si>
  <si>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</si>
  <si>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</si>
  <si>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</si>
  <si>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</si>
  <si>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</si>
  <si>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</si>
  <si>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</si>
  <si>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</si>
  <si>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</si>
  <si>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</si>
  <si>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</si>
  <si>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</si>
  <si>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</si>
  <si>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</si>
  <si>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</si>
  <si>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</si>
  <si>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</si>
  <si>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</si>
  <si>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</si>
  <si>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</si>
  <si>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</si>
  <si>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</si>
  <si>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</si>
  <si>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</si>
  <si>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</si>
  <si>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</si>
  <si>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</si>
  <si>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</si>
  <si>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</si>
  <si>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</si>
  <si>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</si>
  <si>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</si>
  <si>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</si>
  <si>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</si>
  <si>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</si>
  <si>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</si>
  <si>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</si>
  <si>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</si>
  <si>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</si>
  <si>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</si>
  <si>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</si>
  <si>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</si>
  <si>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</si>
  <si>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</si>
  <si>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</si>
  <si>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</si>
  <si>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</si>
  <si>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</si>
  <si>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</si>
  <si>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</si>
  <si>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</si>
  <si>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</si>
  <si>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</si>
  <si>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</si>
  <si>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</si>
  <si>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</si>
  <si>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</si>
  <si>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</si>
  <si>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</si>
  <si>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</si>
  <si>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</si>
  <si>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</si>
  <si>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</si>
  <si>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</si>
  <si>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</si>
  <si>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</si>
  <si>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</si>
  <si>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</si>
  <si>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</si>
  <si>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</si>
  <si>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</si>
  <si>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</si>
  <si>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</si>
  <si>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</si>
  <si>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</si>
  <si>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</si>
  <si>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</si>
  <si>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</si>
  <si>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</si>
  <si>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</si>
  <si>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</si>
  <si>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</si>
  <si>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</si>
  <si>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</si>
  <si>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</si>
  <si>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</si>
  <si>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</si>
  <si>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</si>
  <si>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</si>
  <si>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</si>
  <si>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</si>
  <si>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</si>
  <si>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</si>
  <si>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</si>
  <si>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</si>
  <si>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</si>
  <si>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</si>
  <si>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</si>
  <si>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</si>
  <si>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</si>
  <si>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</si>
  <si>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</si>
  <si>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</si>
  <si>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</si>
  <si>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</si>
  <si>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</si>
  <si>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</si>
  <si>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</si>
  <si>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</si>
  <si>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</si>
  <si>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</si>
  <si>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</si>
  <si>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</si>
  <si>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</si>
  <si>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</si>
  <si>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</si>
  <si>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</si>
  <si>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</si>
  <si>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</si>
  <si>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</si>
  <si>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</si>
  <si>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</si>
  <si>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</si>
  <si>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</si>
  <si>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</si>
  <si>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</si>
  <si>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</si>
  <si>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</si>
  <si>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</si>
  <si>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</si>
  <si>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</si>
  <si>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</si>
  <si>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</si>
  <si>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</si>
  <si>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</si>
  <si>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</si>
  <si>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</si>
  <si>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</si>
  <si>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</si>
  <si>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</si>
  <si>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</si>
  <si>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</si>
  <si>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</si>
  <si>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</si>
  <si>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</si>
  <si>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</si>
  <si>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</si>
  <si>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</si>
  <si>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</si>
  <si>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</si>
  <si>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</si>
  <si>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</si>
  <si>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</si>
  <si>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</si>
  <si>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</si>
  <si>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</si>
  <si>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</si>
  <si>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</si>
  <si>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</si>
  <si>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</si>
  <si>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</si>
  <si>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</si>
  <si>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</si>
  <si>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</si>
  <si>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</si>
  <si>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</si>
  <si>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</si>
  <si>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</si>
  <si>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</si>
  <si>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</si>
  <si>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</si>
  <si>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</si>
  <si>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</si>
  <si>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</si>
  <si>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</si>
  <si>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</si>
  <si>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</si>
  <si>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</si>
  <si>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</si>
  <si>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</si>
  <si>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</si>
  <si>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</si>
  <si>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</si>
  <si>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</si>
  <si>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</si>
  <si>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</si>
  <si>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</si>
  <si>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</si>
  <si>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</si>
  <si>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</si>
  <si>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</si>
  <si>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</si>
  <si>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</si>
  <si>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</si>
  <si>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</si>
  <si>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</si>
  <si>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</si>
  <si>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</si>
  <si>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</si>
  <si>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</si>
  <si>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</si>
  <si>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</si>
  <si>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</si>
  <si>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</si>
  <si>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</si>
  <si>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</si>
  <si>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</si>
  <si>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</si>
  <si>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</si>
  <si>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</si>
  <si>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</si>
  <si>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</si>
  <si>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</si>
  <si>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</si>
  <si>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</si>
  <si>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</si>
  <si>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</si>
  <si>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</si>
  <si>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</si>
  <si>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</si>
  <si>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</si>
  <si>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</si>
  <si>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</si>
  <si>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</si>
  <si>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</si>
  <si>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</si>
  <si>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</si>
  <si>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</si>
  <si>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</si>
  <si>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</si>
  <si>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</si>
  <si>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</si>
  <si>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</si>
  <si>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</si>
  <si>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</si>
  <si>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</si>
  <si>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</si>
  <si>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</si>
  <si>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</si>
  <si>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</si>
  <si>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</si>
  <si>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</si>
  <si>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</si>
  <si>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</si>
  <si>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</si>
  <si>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</si>
  <si>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</si>
  <si>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</si>
  <si>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</si>
  <si>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</si>
  <si>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</si>
  <si>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</si>
  <si>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</si>
  <si>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</si>
  <si>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</si>
  <si>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</si>
  <si>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</si>
  <si>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</si>
  <si>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</si>
  <si>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</si>
  <si>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</si>
  <si>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</si>
  <si>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</si>
  <si>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</si>
  <si>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</si>
  <si>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</si>
  <si>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</si>
  <si>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</si>
  <si>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</si>
  <si>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</si>
  <si>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</si>
  <si>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</si>
  <si>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</si>
  <si>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</si>
  <si>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</si>
  <si>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</si>
  <si>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</si>
  <si>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</si>
  <si>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</si>
  <si>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</si>
  <si>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</si>
  <si>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</si>
  <si>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</si>
  <si>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</si>
  <si>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</si>
  <si>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</si>
  <si>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</si>
  <si>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</si>
  <si>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</si>
  <si>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</si>
  <si>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</si>
  <si>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</si>
  <si>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</si>
  <si>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</si>
  <si>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</si>
  <si>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</si>
  <si>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</si>
  <si>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</si>
  <si>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</si>
  <si>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</si>
  <si>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</si>
  <si>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</si>
  <si>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</si>
  <si>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</si>
  <si>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</si>
  <si>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</si>
  <si>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</si>
  <si>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</si>
  <si>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</si>
  <si>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</si>
  <si>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</si>
  <si>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</si>
  <si>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</si>
  <si>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</si>
  <si>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</si>
  <si>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</si>
  <si>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</si>
  <si>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</si>
  <si>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</si>
  <si>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</si>
  <si>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</si>
  <si>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</si>
  <si>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</si>
  <si>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</si>
  <si>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</si>
  <si>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</si>
  <si>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</si>
  <si>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</si>
  <si>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</si>
  <si>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</si>
  <si>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</si>
  <si>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</si>
  <si>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</si>
  <si>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</si>
  <si>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</si>
  <si>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</si>
  <si>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</si>
  <si>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</si>
  <si>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</si>
  <si>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</si>
  <si>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</si>
  <si>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</si>
  <si>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</si>
  <si>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</si>
  <si>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</si>
  <si>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</si>
  <si>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</si>
  <si>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</si>
  <si>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</si>
  <si>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</si>
  <si>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</si>
  <si>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</si>
  <si>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</si>
  <si>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</si>
  <si>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</si>
  <si>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</si>
  <si>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</si>
  <si>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</si>
  <si>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</si>
  <si>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</si>
  <si>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</si>
  <si>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</si>
  <si>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</si>
  <si>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</si>
  <si>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</si>
  <si>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</si>
  <si>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</si>
  <si>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</si>
  <si>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</si>
  <si>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</si>
  <si>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</si>
  <si>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</si>
  <si>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</si>
  <si>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</si>
  <si>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</si>
  <si>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</si>
  <si>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</si>
  <si>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</si>
  <si>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</si>
  <si>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</si>
  <si>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</si>
  <si>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</si>
  <si>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</si>
  <si>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</si>
  <si>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</si>
  <si>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</si>
  <si>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</si>
  <si>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</si>
  <si>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</si>
  <si>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</si>
  <si>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</si>
  <si>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</si>
  <si>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</si>
  <si>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</si>
  <si>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</si>
  <si>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</si>
  <si>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</si>
  <si>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</si>
  <si>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</si>
  <si>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</si>
  <si>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</si>
  <si>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</si>
  <si>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</si>
  <si>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</si>
  <si>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</si>
  <si>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</si>
  <si>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</si>
  <si>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</si>
  <si>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</si>
  <si>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</si>
  <si>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</si>
  <si>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</si>
  <si>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</si>
  <si>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</si>
  <si>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</si>
  <si>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</si>
  <si>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</si>
  <si>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</si>
  <si>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</si>
  <si>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</si>
  <si>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</si>
  <si>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</si>
  <si>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</si>
  <si>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</si>
  <si>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</si>
  <si>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</si>
  <si>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</si>
  <si>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</si>
  <si>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</si>
  <si>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</si>
  <si>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</si>
  <si>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</si>
  <si>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</si>
  <si>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</si>
  <si>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</si>
  <si>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</si>
  <si>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</si>
  <si>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</si>
  <si>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</si>
  <si>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</si>
  <si>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</si>
  <si>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</si>
  <si>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</si>
  <si>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</si>
  <si>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</si>
  <si>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</si>
  <si>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</si>
  <si>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</si>
  <si>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</si>
  <si>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</si>
  <si>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</si>
  <si>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</si>
  <si>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</si>
  <si>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</si>
  <si>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</si>
  <si>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</si>
  <si>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</si>
  <si>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</si>
  <si>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</si>
  <si>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</si>
  <si>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</si>
  <si>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</si>
  <si>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</si>
  <si>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</si>
  <si>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</si>
  <si>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</si>
  <si>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</si>
  <si>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</si>
  <si>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</si>
  <si>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</si>
  <si>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</si>
  <si>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</si>
  <si>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</si>
  <si>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</si>
  <si>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</si>
  <si>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</si>
  <si>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</si>
  <si>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</si>
  <si>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</si>
  <si>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</si>
  <si>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</si>
  <si>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</si>
  <si>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</si>
  <si>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</si>
  <si>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</si>
  <si>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</si>
  <si>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</si>
  <si>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</si>
  <si>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</si>
  <si>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</si>
  <si>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</si>
  <si>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</si>
  <si>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</si>
  <si>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</si>
  <si>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</si>
  <si>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</si>
  <si>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</si>
  <si>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</si>
  <si>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</si>
  <si>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</si>
  <si>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</si>
  <si>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</si>
  <si>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</si>
  <si>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</si>
  <si>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</si>
  <si>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</si>
  <si>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</si>
  <si>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</si>
  <si>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</si>
  <si>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</si>
  <si>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</si>
  <si>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</si>
  <si>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</si>
  <si>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</si>
  <si>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</si>
  <si>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</si>
  <si>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</si>
  <si>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</si>
  <si>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</si>
  <si>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</si>
  <si>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</si>
  <si>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</si>
  <si>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</si>
  <si>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</si>
  <si>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</si>
  <si>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</si>
  <si>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</si>
  <si>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</si>
  <si>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</si>
  <si>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</si>
  <si>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</si>
  <si>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</si>
  <si>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</si>
  <si>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</si>
  <si>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</si>
  <si>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</si>
  <si>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</si>
  <si>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</si>
  <si>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</si>
  <si>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</si>
  <si>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</si>
  <si>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</si>
  <si>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</si>
  <si>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</si>
  <si>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</si>
  <si>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</si>
  <si>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</si>
  <si>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</si>
  <si>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</si>
  <si>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</si>
  <si>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</si>
  <si>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</si>
  <si>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</si>
  <si>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</si>
  <si>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</si>
  <si>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</si>
  <si>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</si>
  <si>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</si>
  <si>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</si>
  <si>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</si>
  <si>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</si>
  <si>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</si>
  <si>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</si>
  <si>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</si>
  <si>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</si>
  <si>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</si>
  <si>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</si>
  <si>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</si>
  <si>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</si>
  <si>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</si>
  <si>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</si>
  <si>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</si>
  <si>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</si>
  <si>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</si>
  <si>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</si>
  <si>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</si>
  <si>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</si>
  <si>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</si>
  <si>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</si>
  <si>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</si>
  <si>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</si>
  <si>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</si>
  <si>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</si>
  <si>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</si>
  <si>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</si>
  <si>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</si>
  <si>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</si>
  <si>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</si>
  <si>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</si>
  <si>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</si>
  <si>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</si>
  <si>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</si>
  <si>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</si>
  <si>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</si>
  <si>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</si>
  <si>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</si>
  <si>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</si>
  <si>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</si>
  <si>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</si>
  <si>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</si>
  <si>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</si>
  <si>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</si>
  <si>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</si>
  <si>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</si>
  <si>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</si>
  <si>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</si>
  <si>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</si>
  <si>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</si>
  <si>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</si>
  <si>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</si>
  <si>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</si>
  <si>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</si>
  <si>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</si>
  <si>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</si>
  <si>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</si>
  <si>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</si>
  <si>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</si>
  <si>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</si>
  <si>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</si>
  <si>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</si>
  <si>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</si>
  <si>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</si>
  <si>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</si>
  <si>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</si>
  <si>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</si>
  <si>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</si>
  <si>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</si>
  <si>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</si>
  <si>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</si>
  <si>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</si>
  <si>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</si>
  <si>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</si>
  <si>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</si>
  <si>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</si>
  <si>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</si>
  <si>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</si>
  <si>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</si>
  <si>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</si>
  <si>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</si>
  <si>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</si>
  <si>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</si>
  <si>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</si>
  <si>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</si>
  <si>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</si>
  <si>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</si>
  <si>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</si>
  <si>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</si>
  <si>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</si>
  <si>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</si>
  <si>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</si>
  <si>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</si>
  <si>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</si>
  <si>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</si>
  <si>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</si>
  <si>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</si>
  <si>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</si>
  <si>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</si>
  <si>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</si>
  <si>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</si>
  <si>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</si>
  <si>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</si>
  <si>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</si>
  <si>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</si>
  <si>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</si>
  <si>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</si>
  <si>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</si>
  <si>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</si>
  <si>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</si>
  <si>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</si>
  <si>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</si>
  <si>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</si>
  <si>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</si>
  <si>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</si>
  <si>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</si>
  <si>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</si>
  <si>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</si>
  <si>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</si>
  <si>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</si>
  <si>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</si>
  <si>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</si>
  <si>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</si>
  <si>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</si>
  <si>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</si>
  <si>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</si>
  <si>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</si>
  <si>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</si>
  <si>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</si>
  <si>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</si>
  <si>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</si>
  <si>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</si>
  <si>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</si>
  <si>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</si>
  <si>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</si>
  <si>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</si>
  <si>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</si>
  <si>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</si>
  <si>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</si>
  <si>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</si>
  <si>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</si>
  <si>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</si>
  <si>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</si>
  <si>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</si>
  <si>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</si>
  <si>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</si>
  <si>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</si>
  <si>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</si>
  <si>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</si>
  <si>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</si>
  <si>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</si>
  <si>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</si>
  <si>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</si>
  <si>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</si>
  <si>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</si>
  <si>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</si>
  <si>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</si>
  <si>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</si>
  <si>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</si>
  <si>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</si>
  <si>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</si>
  <si>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</si>
  <si>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</si>
  <si>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</si>
  <si>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</si>
  <si>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</si>
  <si>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</si>
  <si>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</si>
  <si>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</si>
  <si>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</si>
  <si>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</si>
  <si>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</si>
  <si>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</si>
  <si>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</si>
  <si>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</si>
  <si>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</si>
  <si>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</si>
  <si>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</si>
  <si>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</si>
  <si>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</si>
  <si>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</si>
  <si>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</si>
  <si>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</si>
  <si>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</si>
  <si>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</si>
  <si>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</si>
  <si>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</si>
  <si>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</si>
  <si>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</si>
  <si>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</si>
  <si>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</si>
  <si>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</si>
  <si>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</si>
  <si>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</si>
  <si>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</si>
  <si>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</si>
  <si>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</si>
  <si>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</si>
  <si>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</si>
  <si>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</si>
  <si>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</si>
  <si>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</si>
  <si>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</si>
  <si>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</si>
  <si>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</si>
  <si>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</si>
  <si>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</si>
  <si>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</si>
  <si>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</si>
  <si>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</si>
  <si>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</si>
  <si>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</si>
  <si>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</si>
  <si>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</si>
  <si>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</si>
  <si>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</si>
  <si>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</si>
  <si>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</si>
  <si>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</si>
  <si>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</si>
  <si>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</si>
  <si>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</si>
  <si>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</si>
  <si>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</si>
  <si>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</si>
  <si>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</si>
  <si>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</si>
  <si>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</si>
  <si>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</si>
  <si>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</si>
  <si>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</si>
  <si>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</si>
  <si>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</si>
  <si>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</si>
  <si>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</si>
  <si>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</si>
  <si>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</si>
  <si>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</si>
  <si>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</si>
  <si>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</si>
  <si>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</si>
  <si>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</si>
  <si>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</si>
  <si>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</si>
  <si>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</si>
  <si>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</si>
  <si>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</si>
  <si>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</si>
  <si>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</si>
  <si>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</si>
  <si>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</si>
  <si>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</si>
  <si>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</si>
  <si>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</si>
  <si>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</si>
  <si>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</si>
  <si>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</si>
  <si>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</si>
  <si>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</si>
  <si>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</si>
  <si>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</si>
  <si>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</si>
  <si>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</si>
  <si>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</si>
  <si>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</si>
  <si>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</si>
  <si>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</si>
  <si>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</si>
  <si>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</si>
  <si>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</si>
  <si>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</si>
  <si>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</si>
  <si>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</si>
  <si>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</si>
  <si>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</si>
  <si>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</si>
  <si>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</si>
  <si>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</si>
  <si>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</si>
  <si>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</si>
  <si>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</si>
  <si>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</si>
  <si>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</si>
  <si>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</si>
  <si>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</si>
  <si>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</si>
  <si>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</si>
  <si>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</si>
  <si>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</si>
  <si>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</si>
  <si>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</si>
  <si>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</si>
  <si>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</si>
  <si>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</si>
  <si>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</si>
  <si>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</si>
  <si>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</si>
  <si>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</si>
  <si>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</si>
  <si>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</si>
  <si>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</si>
  <si>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</si>
  <si>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</si>
  <si>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</si>
  <si>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</si>
  <si>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</si>
  <si>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</si>
  <si>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</si>
  <si>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</si>
  <si>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</si>
  <si>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</si>
  <si>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</si>
  <si>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</si>
  <si>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</si>
  <si>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</si>
  <si>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</si>
  <si>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</si>
  <si>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</si>
  <si>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</si>
  <si>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</si>
  <si>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</si>
  <si>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</si>
  <si>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</si>
  <si>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</si>
  <si>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</si>
  <si>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</si>
  <si>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</si>
  <si>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</si>
  <si>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</si>
  <si>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</si>
  <si>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</si>
  <si>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</si>
  <si>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</si>
  <si>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</si>
  <si>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</si>
  <si>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</si>
  <si>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</si>
  <si>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</si>
  <si>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</si>
  <si>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</si>
  <si>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</si>
  <si>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</si>
  <si>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</si>
  <si>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</si>
  <si>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</si>
  <si>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</si>
  <si>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</si>
  <si>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</si>
  <si>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</si>
  <si>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</si>
  <si>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</si>
  <si>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</si>
  <si>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</si>
  <si>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</si>
  <si>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</si>
  <si>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</si>
  <si>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</si>
  <si>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</si>
  <si>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</si>
  <si>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</si>
  <si>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</si>
  <si>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</si>
  <si>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</si>
  <si>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</si>
  <si>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</si>
  <si>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</si>
  <si>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</si>
  <si>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</si>
  <si>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</si>
  <si>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</si>
  <si>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</si>
  <si>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</si>
  <si>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</si>
  <si>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</si>
  <si>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</si>
  <si>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</si>
  <si>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</si>
  <si>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</si>
  <si>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</si>
  <si>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</si>
  <si>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</si>
  <si>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</si>
  <si>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</si>
  <si>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</si>
  <si>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</si>
  <si>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</si>
  <si>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</si>
  <si>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</si>
  <si>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</si>
  <si>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</si>
  <si>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</si>
  <si>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</si>
  <si>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</si>
  <si>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</si>
  <si>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</si>
  <si>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</si>
  <si>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</si>
  <si>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</si>
  <si>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</si>
  <si>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</si>
  <si>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</si>
  <si>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</si>
  <si>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</si>
  <si>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</si>
  <si>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</si>
  <si>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</si>
  <si>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</si>
  <si>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</si>
  <si>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</si>
  <si>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</si>
  <si>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</si>
  <si>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</si>
  <si>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</si>
  <si>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</si>
  <si>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</si>
  <si>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</si>
  <si>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</si>
  <si>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</si>
  <si>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</si>
  <si>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</si>
  <si>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</si>
  <si>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</si>
  <si>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</si>
  <si>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</si>
  <si>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</si>
  <si>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</si>
  <si>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</si>
  <si>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</si>
  <si>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</si>
  <si>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</si>
  <si>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</si>
  <si>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</si>
  <si>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</si>
  <si>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</si>
  <si>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</si>
  <si>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</si>
  <si>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</si>
  <si>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</si>
  <si>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</si>
  <si>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</si>
  <si>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</si>
  <si>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</si>
  <si>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</si>
  <si>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</si>
  <si>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</si>
  <si>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</si>
  <si>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</si>
  <si>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</si>
  <si>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</si>
  <si>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</si>
  <si>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</si>
  <si>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</si>
  <si>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</si>
  <si>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</si>
  <si>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</si>
  <si>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</si>
  <si>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</si>
  <si>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</si>
  <si>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</si>
  <si>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</si>
  <si>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</si>
  <si>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</si>
  <si>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</si>
  <si>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</si>
  <si>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</si>
  <si>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</si>
  <si>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</si>
  <si>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</si>
  <si>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</si>
  <si>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</si>
  <si>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</si>
  <si>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</si>
  <si>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</si>
  <si>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</si>
  <si>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</si>
  <si>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</si>
  <si>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</si>
  <si>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</si>
  <si>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</si>
  <si>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</si>
  <si>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</si>
  <si>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</si>
  <si>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</si>
  <si>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</si>
  <si>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</si>
  <si>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</si>
  <si>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</si>
  <si>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</si>
  <si>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</si>
  <si>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</si>
  <si>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</si>
  <si>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</si>
  <si>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</si>
  <si>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</si>
  <si>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</si>
  <si>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</si>
  <si>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</si>
  <si>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</si>
  <si>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</si>
  <si>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</si>
  <si>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</si>
  <si>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</si>
  <si>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</si>
  <si>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</si>
  <si>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</si>
  <si>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</si>
  <si>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</si>
  <si>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</si>
  <si>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</si>
  <si>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</si>
  <si>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</si>
  <si>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</si>
  <si>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</si>
  <si>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</si>
  <si>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</si>
  <si>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</si>
  <si>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</si>
  <si>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</si>
  <si>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</si>
  <si>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</si>
  <si>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</si>
  <si>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</si>
  <si>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</si>
  <si>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</si>
  <si>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</si>
  <si>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</si>
  <si>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</si>
  <si>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</si>
  <si>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</si>
  <si>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</si>
  <si>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</si>
  <si>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</si>
  <si>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</si>
  <si>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</si>
  <si>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</si>
  <si>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</si>
  <si>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</si>
  <si>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</si>
  <si>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</si>
  <si>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</si>
  <si>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</si>
  <si>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</si>
  <si>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</si>
  <si>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</si>
  <si>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</si>
  <si>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</si>
  <si>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</si>
  <si>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</si>
  <si>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</si>
  <si>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</si>
  <si>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</si>
  <si>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</si>
  <si>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</si>
  <si>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</si>
  <si>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</si>
  <si>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</si>
  <si>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</si>
  <si>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</si>
  <si>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</si>
  <si>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</si>
  <si>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</si>
  <si>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</si>
  <si>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</si>
  <si>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</si>
  <si>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</si>
  <si>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</si>
  <si>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</si>
  <si>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</si>
  <si>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</si>
  <si>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</si>
  <si>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</si>
  <si>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</si>
  <si>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</si>
  <si>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</si>
  <si>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</si>
  <si>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</si>
  <si>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</si>
  <si>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</si>
  <si>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</si>
  <si>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</si>
  <si>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</si>
  <si>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</si>
  <si>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</si>
  <si>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</si>
  <si>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</si>
  <si>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</si>
  <si>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</si>
  <si>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</si>
  <si>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</si>
  <si>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</si>
  <si>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</si>
  <si>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</si>
  <si>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</si>
  <si>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</si>
  <si>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</si>
  <si>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</si>
  <si>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</si>
  <si>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</si>
  <si>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</si>
  <si>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</si>
  <si>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</si>
  <si>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</si>
  <si>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</si>
  <si>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</si>
  <si>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</si>
  <si>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</si>
  <si>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</si>
  <si>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</si>
  <si>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</si>
  <si>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</si>
  <si>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</si>
  <si>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</si>
  <si>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</si>
  <si>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</si>
  <si>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</si>
  <si>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</si>
  <si>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</si>
  <si>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</si>
  <si>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</si>
  <si>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</si>
  <si>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</si>
  <si>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</si>
  <si>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</si>
  <si>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</si>
  <si>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</si>
  <si>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</si>
  <si>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</si>
  <si>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</si>
  <si>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</si>
  <si>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</si>
  <si>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</si>
  <si>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</si>
  <si>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</si>
  <si>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</si>
  <si>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</si>
  <si>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</si>
  <si>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</si>
  <si>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</si>
  <si>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</si>
  <si>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</si>
  <si>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</si>
  <si>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</si>
  <si>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</si>
  <si>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</si>
  <si>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</si>
  <si>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</si>
  <si>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</si>
  <si>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</si>
  <si>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</si>
  <si>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</si>
  <si>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</si>
  <si>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</si>
  <si>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</si>
  <si>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</si>
  <si>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</si>
  <si>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</si>
  <si>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</si>
  <si>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</si>
  <si>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</si>
  <si>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</si>
  <si>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</si>
  <si>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</si>
  <si>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</si>
  <si>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</si>
  <si>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</si>
  <si>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</si>
  <si>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</si>
  <si>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</si>
  <si>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</si>
  <si>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</si>
  <si>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</si>
  <si>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</si>
  <si>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</si>
  <si>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</si>
  <si>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</si>
  <si>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</si>
  <si>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</si>
  <si>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</si>
  <si>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</si>
  <si>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</si>
  <si>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</si>
  <si>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</si>
  <si>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</si>
  <si>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</si>
  <si>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</si>
  <si>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</si>
  <si>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</si>
  <si>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</si>
  <si>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</si>
  <si>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</si>
  <si>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</si>
  <si>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</si>
  <si>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</si>
  <si>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</si>
  <si>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</si>
  <si>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</si>
  <si>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</si>
  <si>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</si>
  <si>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</si>
  <si>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</si>
  <si>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</si>
  <si>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</si>
  <si>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</si>
  <si>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</si>
  <si>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</si>
  <si>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</si>
  <si>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</si>
  <si>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</si>
  <si>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</si>
  <si>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</si>
  <si>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</si>
  <si>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</si>
  <si>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</si>
  <si>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</si>
  <si>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</si>
  <si>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</si>
  <si>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</si>
  <si>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</si>
  <si>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</si>
  <si>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</si>
  <si>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</si>
  <si>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</si>
  <si>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</si>
  <si>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</si>
  <si>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</si>
  <si>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</si>
  <si>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</si>
  <si>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</si>
  <si>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</si>
  <si>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</si>
  <si>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</si>
  <si>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</si>
  <si>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</si>
  <si>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</si>
  <si>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</si>
  <si>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</si>
  <si>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</si>
  <si>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</si>
  <si>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</si>
  <si>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</si>
  <si>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</si>
  <si>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</si>
  <si>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</si>
  <si>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</si>
  <si>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</si>
  <si>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</si>
  <si>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</si>
  <si>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</si>
  <si>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</si>
  <si>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</si>
  <si>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</si>
  <si>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</si>
  <si>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</si>
  <si>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</si>
  <si>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</si>
  <si>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</si>
  <si>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</si>
  <si>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</si>
  <si>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</si>
  <si>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</si>
  <si>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</si>
  <si>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</si>
  <si>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</si>
  <si>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</si>
  <si>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</si>
  <si>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</si>
  <si>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</si>
  <si>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</si>
  <si>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</si>
  <si>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</si>
  <si>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</si>
  <si>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</si>
  <si>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</si>
  <si>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</si>
  <si>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</si>
  <si>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</si>
  <si>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</si>
  <si>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</si>
  <si>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</si>
  <si>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</si>
  <si>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</si>
  <si>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</si>
  <si>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</si>
  <si>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</si>
  <si>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</si>
  <si>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</si>
  <si>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</si>
  <si>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</si>
  <si>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</si>
  <si>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</si>
  <si>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</si>
  <si>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</si>
  <si>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</si>
  <si>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</si>
  <si>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</si>
  <si>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</si>
  <si>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</si>
  <si>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</si>
  <si>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</si>
  <si>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</si>
  <si>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</si>
  <si>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</si>
  <si>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</si>
  <si>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</si>
  <si>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</si>
  <si>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</si>
  <si>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</si>
  <si>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</si>
  <si>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</si>
  <si>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</si>
  <si>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</si>
  <si>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</si>
  <si>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</si>
  <si>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</si>
  <si>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</si>
  <si>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</si>
  <si>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</si>
  <si>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</si>
  <si>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</si>
  <si>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</si>
  <si>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</si>
  <si>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</si>
  <si>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</si>
  <si>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</si>
  <si>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</si>
  <si>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</si>
  <si>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</si>
  <si>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</si>
  <si>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</si>
  <si>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</si>
  <si>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</si>
  <si>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</si>
  <si>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</si>
  <si>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</si>
  <si>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</si>
  <si>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</si>
  <si>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</si>
  <si>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</si>
  <si>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</si>
  <si>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</si>
  <si>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</si>
  <si>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</si>
  <si>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</si>
  <si>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</si>
  <si>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</si>
  <si>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</si>
  <si>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</si>
  <si>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</si>
  <si>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</si>
  <si>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</si>
  <si>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</si>
  <si>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</si>
  <si>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</si>
  <si>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</si>
  <si>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</si>
  <si>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</si>
  <si>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</si>
  <si>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</si>
  <si>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</si>
  <si>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</si>
  <si>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</si>
  <si>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</si>
  <si>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</si>
  <si>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</si>
  <si>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</si>
  <si>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</si>
  <si>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</si>
  <si>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</si>
  <si>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</si>
  <si>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</si>
  <si>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</si>
  <si>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</si>
  <si>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</si>
  <si>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</si>
  <si>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</si>
  <si>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</si>
  <si>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</si>
  <si>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</si>
  <si>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</si>
  <si>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</si>
  <si>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</si>
  <si>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</si>
  <si>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</si>
  <si>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</si>
  <si>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</si>
  <si>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</si>
  <si>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</si>
  <si>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</si>
  <si>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</si>
  <si>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</si>
  <si>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</si>
  <si>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</si>
  <si>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</si>
  <si>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</si>
  <si>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</si>
  <si>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</si>
  <si>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</si>
  <si>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</si>
  <si>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</si>
  <si>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</si>
  <si>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</si>
  <si>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</si>
  <si>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</si>
  <si>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</si>
  <si>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</si>
  <si>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</si>
  <si>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</si>
  <si>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</si>
  <si>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</si>
  <si>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</si>
  <si>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</si>
  <si>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</si>
  <si>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</si>
  <si>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</si>
  <si>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</si>
  <si>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</si>
  <si>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</si>
  <si>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</si>
  <si>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</si>
  <si>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</si>
  <si>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</si>
  <si>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</si>
  <si>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</si>
  <si>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</si>
  <si>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</si>
  <si>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</si>
  <si>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</si>
  <si>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</si>
  <si>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</si>
  <si>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</si>
  <si>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</si>
  <si>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</si>
  <si>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</si>
  <si>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</si>
  <si>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</si>
  <si>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</si>
  <si>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</si>
  <si>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</si>
  <si>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</si>
  <si>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</si>
  <si>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</si>
  <si>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</si>
  <si>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</si>
  <si>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</si>
  <si>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</si>
  <si>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</si>
  <si>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</si>
  <si>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</si>
  <si>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</si>
  <si>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</si>
  <si>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</si>
  <si>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</si>
  <si>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</si>
  <si>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</si>
  <si>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</si>
  <si>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</si>
  <si>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</si>
  <si>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</si>
  <si>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</si>
  <si>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</si>
  <si>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</si>
  <si>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</si>
  <si>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</si>
  <si>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</si>
  <si>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</si>
  <si>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</si>
  <si>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</si>
  <si>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</si>
  <si>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</si>
  <si>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</si>
  <si>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</si>
  <si>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</si>
  <si>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</si>
  <si>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</si>
  <si>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</si>
  <si>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</si>
  <si>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</si>
  <si>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</si>
  <si>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</si>
  <si>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</si>
  <si>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</si>
  <si>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</si>
  <si>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</si>
  <si>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</si>
  <si>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</si>
  <si>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</si>
  <si>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</si>
  <si>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</si>
  <si>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</si>
  <si>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</si>
  <si>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</si>
  <si>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</si>
  <si>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</si>
  <si>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</si>
  <si>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</si>
  <si>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</si>
  <si>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</si>
  <si>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</si>
  <si>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</si>
  <si>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</si>
  <si>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</si>
  <si>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</si>
  <si>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</si>
  <si>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</si>
  <si>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</si>
  <si>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</si>
  <si>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</si>
  <si>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</si>
  <si>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</si>
  <si>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</si>
  <si>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</si>
  <si>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</si>
  <si>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</si>
  <si>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</si>
  <si>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</si>
  <si>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</si>
  <si>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</si>
  <si>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</si>
  <si>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</si>
  <si>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</si>
  <si>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</si>
  <si>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</si>
  <si>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</si>
  <si>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</si>
  <si>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</si>
  <si>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</si>
  <si>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</si>
  <si>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</si>
  <si>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</si>
  <si>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</si>
  <si>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</si>
  <si>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</si>
  <si>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</si>
  <si>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</si>
  <si>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</si>
  <si>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</si>
  <si>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</si>
  <si>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</si>
  <si>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</si>
  <si>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</si>
  <si>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</si>
  <si>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</si>
  <si>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</si>
  <si>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</si>
  <si>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</si>
  <si>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</si>
  <si>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</si>
  <si>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</si>
  <si>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</si>
  <si>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</si>
  <si>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</si>
  <si>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</si>
  <si>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</si>
  <si>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</si>
  <si>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</si>
  <si>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</si>
  <si>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</si>
  <si>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</si>
  <si>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</si>
  <si>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</si>
  <si>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</si>
  <si>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</si>
  <si>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</si>
  <si>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</si>
  <si>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</si>
  <si>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</si>
  <si>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</si>
  <si>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</si>
  <si>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</si>
  <si>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</si>
  <si>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</si>
  <si>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</si>
  <si>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</si>
  <si>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</si>
  <si>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</si>
  <si>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</si>
  <si>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</si>
  <si>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</si>
  <si>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</si>
  <si>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</si>
  <si>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</si>
  <si>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</si>
  <si>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</si>
  <si>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</si>
  <si>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</si>
  <si>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</si>
  <si>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</si>
  <si>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</si>
  <si>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</si>
  <si>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</si>
  <si>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</si>
  <si>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</si>
  <si>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</si>
  <si>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</si>
  <si>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</si>
  <si>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</si>
  <si>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</si>
  <si>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</si>
  <si>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</si>
  <si>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</si>
  <si>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</si>
  <si>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</si>
  <si>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</si>
  <si>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</si>
  <si>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</si>
  <si>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</si>
  <si>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</si>
  <si>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</si>
  <si>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</si>
  <si>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</si>
  <si>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</si>
  <si>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</si>
  <si>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</si>
  <si>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</si>
  <si>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</si>
  <si>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</si>
  <si>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</si>
  <si>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</si>
  <si>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</si>
  <si>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</si>
  <si>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</si>
  <si>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</si>
  <si>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</si>
  <si>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</si>
  <si>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</si>
  <si>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</si>
  <si>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</si>
  <si>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</si>
  <si>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</si>
  <si>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</si>
  <si>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</si>
  <si>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</si>
  <si>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</si>
  <si>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</si>
  <si>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</si>
  <si>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</si>
  <si>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</si>
  <si>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</si>
  <si>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</si>
  <si>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</si>
  <si>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</si>
  <si>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</si>
  <si>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</si>
  <si>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</si>
  <si>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</si>
  <si>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</si>
  <si>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</si>
  <si>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</si>
  <si>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</si>
  <si>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</si>
  <si>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</si>
  <si>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</si>
  <si>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</si>
  <si>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</si>
  <si>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</si>
  <si>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</si>
  <si>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</si>
  <si>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</si>
  <si>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</si>
  <si>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</si>
  <si>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</si>
  <si>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</si>
  <si>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</si>
  <si>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</si>
  <si>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</si>
  <si>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</si>
  <si>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</si>
  <si>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</si>
  <si>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</si>
  <si>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</si>
  <si>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</si>
  <si>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</si>
  <si>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</si>
  <si>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</si>
  <si>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</si>
  <si>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</si>
  <si>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</si>
  <si>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</si>
  <si>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</si>
  <si>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</si>
  <si>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</si>
  <si>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</si>
  <si>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</si>
  <si>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</si>
  <si>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</si>
  <si>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</si>
  <si>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</si>
  <si>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</si>
  <si>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</si>
  <si>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</si>
  <si>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</si>
  <si>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</si>
  <si>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</si>
  <si>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</si>
  <si>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</si>
  <si>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</si>
  <si>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</si>
  <si>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</si>
  <si>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</si>
  <si>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</si>
  <si>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</si>
  <si>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</si>
  <si>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</si>
  <si>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</si>
  <si>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</si>
  <si>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</si>
  <si>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</si>
  <si>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</si>
  <si>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</si>
  <si>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</si>
  <si>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</si>
  <si>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</si>
  <si>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</si>
  <si>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</si>
  <si>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</si>
  <si>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</si>
  <si>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</si>
  <si>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</si>
  <si>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</si>
  <si>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</si>
  <si>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</si>
  <si>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</si>
  <si>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</si>
  <si>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</si>
  <si>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</si>
  <si>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</si>
  <si>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</si>
  <si>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</si>
  <si>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</si>
  <si>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</si>
  <si>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</si>
  <si>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</si>
  <si>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</si>
  <si>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</si>
  <si>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</si>
  <si>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</si>
  <si>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</si>
  <si>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</si>
  <si>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</si>
  <si>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</si>
  <si>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</si>
  <si>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</si>
  <si>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</si>
  <si>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</si>
  <si>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</si>
  <si>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</si>
  <si>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</si>
  <si>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</si>
  <si>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</si>
  <si>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</si>
  <si>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</si>
  <si>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</si>
  <si>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</si>
  <si>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</si>
  <si>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</si>
  <si>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</si>
  <si>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</si>
  <si>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</si>
  <si>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</si>
  <si>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</si>
  <si>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</si>
  <si>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</si>
  <si>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</si>
  <si>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</si>
  <si>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</si>
  <si>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</si>
  <si>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</si>
  <si>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</si>
  <si>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</si>
  <si>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</si>
  <si>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</si>
  <si>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</si>
  <si>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</si>
  <si>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</si>
  <si>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</si>
  <si>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</si>
  <si>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</si>
  <si>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</si>
  <si>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</si>
  <si>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</si>
  <si>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</si>
  <si>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</si>
  <si>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</si>
  <si>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</si>
  <si>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</si>
  <si>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</si>
  <si>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</si>
  <si>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</si>
  <si>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</si>
  <si>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</si>
  <si>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</si>
  <si>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</si>
  <si>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</si>
  <si>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</si>
  <si>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</si>
  <si>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</si>
  <si>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</si>
  <si>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</si>
  <si>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</si>
  <si>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</si>
  <si>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</si>
  <si>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</si>
  <si>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</si>
  <si>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</si>
  <si>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</si>
  <si>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</si>
  <si>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</si>
  <si>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</si>
  <si>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</si>
  <si>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</si>
  <si>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</si>
  <si>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</si>
  <si>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</si>
  <si>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</si>
  <si>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</si>
  <si>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</si>
  <si>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</si>
  <si>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</si>
  <si>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</si>
  <si>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</si>
  <si>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</si>
  <si>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</si>
  <si>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</si>
  <si>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</si>
  <si>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</si>
  <si>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</si>
  <si>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</si>
  <si>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</si>
  <si>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</si>
  <si>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</si>
  <si>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</si>
  <si>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</si>
  <si>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</si>
  <si>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</si>
  <si>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</si>
  <si>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</si>
  <si>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</si>
  <si>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</si>
  <si>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</si>
  <si>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</si>
  <si>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</si>
  <si>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</si>
  <si>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</si>
  <si>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</si>
  <si>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</si>
  <si>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</si>
  <si>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</si>
  <si>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</si>
  <si>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</si>
  <si>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</si>
  <si>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</si>
  <si>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</si>
  <si>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</si>
  <si>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</si>
  <si>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</si>
  <si>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</si>
  <si>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</si>
  <si>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</si>
  <si>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</si>
  <si>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</si>
  <si>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</si>
  <si>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</si>
  <si>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</si>
  <si>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</si>
  <si>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</si>
  <si>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</si>
  <si>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</si>
  <si>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</si>
  <si>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</si>
  <si>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</si>
  <si>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</si>
  <si>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</si>
  <si>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</si>
  <si>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</si>
  <si>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</si>
  <si>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</si>
  <si>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</si>
  <si>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</si>
  <si>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</si>
  <si>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</si>
  <si>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</si>
  <si>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</si>
  <si>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</si>
  <si>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</si>
  <si>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</si>
  <si>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</si>
  <si>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</si>
  <si>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</si>
  <si>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</si>
  <si>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</si>
  <si>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</si>
  <si>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</si>
  <si>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</si>
  <si>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</si>
  <si>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</si>
  <si>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</si>
  <si>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</si>
  <si>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</si>
  <si>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</si>
  <si>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</si>
  <si>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</si>
  <si>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</si>
  <si>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</si>
  <si>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</si>
  <si>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</si>
  <si>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</si>
  <si>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</si>
  <si>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</si>
  <si>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</si>
  <si>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</si>
  <si>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</si>
  <si>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</si>
  <si>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</si>
  <si>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</si>
  <si>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</si>
  <si>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</si>
  <si>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</si>
  <si>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</si>
  <si>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</si>
  <si>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</si>
  <si>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</si>
  <si>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</si>
  <si>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</si>
  <si>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</si>
  <si>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</si>
  <si>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</si>
  <si>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</si>
  <si>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</si>
  <si>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</si>
  <si>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</si>
  <si>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</si>
  <si>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</si>
  <si>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</si>
  <si>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</si>
  <si>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</si>
  <si>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</si>
  <si>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</si>
  <si>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</si>
  <si>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</si>
  <si>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</si>
  <si>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</si>
  <si>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</si>
  <si>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</si>
  <si>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</si>
  <si>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</si>
  <si>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</si>
  <si>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</si>
  <si>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</si>
  <si>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</si>
  <si>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</si>
  <si>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</si>
  <si>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</si>
  <si>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</si>
  <si>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</si>
  <si>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</si>
  <si>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</si>
  <si>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</si>
  <si>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</si>
  <si>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</si>
  <si>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</si>
  <si>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</si>
  <si>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</si>
  <si>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</si>
  <si>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</si>
  <si>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</si>
  <si>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</si>
  <si>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</si>
  <si>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</si>
  <si>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</si>
  <si>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</si>
  <si>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</si>
  <si>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</si>
  <si>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</si>
  <si>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</si>
  <si>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</si>
  <si>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</si>
  <si>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</si>
  <si>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</si>
  <si>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</si>
  <si>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</si>
  <si>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</si>
  <si>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</si>
  <si>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</si>
  <si>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</si>
  <si>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</si>
  <si>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</si>
  <si>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</si>
  <si>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</si>
  <si>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</si>
  <si>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</si>
  <si>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</si>
  <si>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</si>
  <si>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</si>
  <si>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</si>
  <si>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</si>
  <si>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</si>
  <si>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</si>
  <si>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</si>
  <si>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</si>
  <si>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</si>
  <si>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</si>
  <si>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</si>
  <si>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</si>
  <si>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</si>
  <si>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</si>
  <si>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</si>
  <si>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</si>
  <si>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</si>
  <si>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</si>
  <si>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</si>
  <si>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</si>
  <si>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</si>
  <si>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</si>
  <si>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</si>
  <si>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</si>
  <si>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</si>
  <si>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</si>
  <si>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</si>
  <si>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</si>
  <si>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</si>
  <si>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</si>
  <si>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</si>
  <si>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</si>
  <si>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</si>
  <si>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</si>
  <si>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</si>
  <si>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</si>
  <si>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</si>
  <si>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</si>
  <si>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</si>
  <si>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</si>
  <si>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</si>
  <si>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</si>
  <si>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</si>
  <si>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</si>
  <si>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</si>
  <si>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</si>
  <si>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</si>
  <si>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</si>
  <si>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</si>
  <si>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</si>
  <si>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</si>
  <si>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</si>
  <si>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</si>
  <si>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</si>
  <si>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</si>
  <si>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</si>
  <si>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</si>
  <si>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</si>
  <si>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</si>
  <si>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</si>
  <si>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</si>
  <si>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</si>
  <si>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</si>
  <si>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</si>
  <si>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</si>
  <si>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</si>
  <si>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</si>
  <si>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</si>
  <si>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</si>
  <si>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</si>
  <si>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</si>
  <si>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</si>
  <si>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</si>
  <si>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</si>
  <si>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</si>
  <si>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</si>
  <si>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</si>
  <si>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</si>
  <si>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</si>
  <si>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</si>
  <si>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</si>
  <si>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</si>
  <si>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</si>
  <si>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</si>
  <si>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</si>
  <si>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</si>
  <si>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</si>
  <si>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</si>
  <si>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</si>
  <si>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</si>
  <si>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</si>
  <si>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</si>
  <si>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</si>
  <si>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</si>
  <si>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</si>
  <si>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</si>
  <si>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</si>
  <si>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</si>
  <si>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</si>
  <si>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</si>
  <si>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</si>
  <si>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</si>
  <si>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</si>
  <si>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</si>
  <si>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</si>
  <si>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</si>
  <si>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</si>
  <si>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</si>
  <si>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</si>
  <si>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</si>
  <si>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</si>
  <si>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</si>
  <si>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</si>
  <si>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</si>
  <si>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</si>
  <si>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</si>
  <si>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</si>
  <si>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</si>
  <si>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</si>
  <si>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</si>
  <si>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</si>
  <si>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</si>
  <si>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</si>
  <si>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</si>
  <si>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</si>
  <si>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</si>
  <si>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</si>
  <si>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</si>
  <si>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</si>
  <si>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</si>
  <si>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</si>
  <si>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</si>
  <si>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</si>
  <si>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</si>
  <si>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</si>
  <si>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</si>
  <si>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</si>
  <si>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</si>
  <si>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</si>
  <si>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</si>
  <si>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</si>
  <si>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</si>
  <si>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</si>
  <si>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</si>
  <si>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</si>
  <si>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</si>
  <si>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</si>
  <si>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</si>
  <si>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</si>
  <si>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</si>
  <si>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</si>
  <si>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</si>
  <si>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</si>
  <si>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</si>
  <si>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</si>
  <si>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</si>
  <si>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</si>
  <si>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</si>
  <si>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</si>
  <si>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</si>
  <si>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</si>
  <si>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</si>
  <si>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</si>
  <si>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</si>
  <si>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</si>
  <si>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</si>
  <si>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</si>
  <si>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</si>
  <si>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</si>
  <si>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</si>
  <si>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</si>
  <si>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</si>
  <si>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</si>
  <si>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</si>
  <si>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</si>
  <si>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</si>
  <si>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</si>
  <si>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</si>
  <si>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</si>
  <si>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</si>
  <si>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</si>
  <si>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</si>
  <si>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</si>
  <si>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</si>
  <si>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</si>
  <si>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</si>
  <si>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</si>
  <si>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</si>
  <si>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</si>
  <si>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</si>
  <si>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</si>
  <si>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</si>
  <si>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</si>
  <si>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</si>
  <si>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</si>
  <si>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</si>
  <si>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</si>
  <si>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</si>
  <si>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</si>
  <si>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</si>
  <si>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</si>
  <si>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</si>
  <si>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</si>
  <si>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</si>
  <si>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</si>
  <si>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</si>
  <si>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</si>
  <si>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</si>
  <si>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</si>
  <si>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</si>
  <si>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</si>
  <si>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</si>
  <si>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</si>
  <si>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</si>
  <si>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</si>
  <si>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</si>
  <si>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</si>
  <si>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</si>
  <si>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</si>
  <si>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</si>
  <si>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</si>
  <si>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</si>
  <si>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</si>
  <si>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</si>
  <si>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</si>
  <si>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</si>
  <si>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</si>
  <si>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</si>
  <si>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</si>
  <si>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</si>
  <si>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</si>
  <si>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</si>
  <si>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</si>
  <si>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</si>
  <si>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</si>
  <si>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</si>
  <si>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</si>
  <si>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</si>
  <si>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</si>
  <si>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</si>
  <si>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</si>
  <si>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</si>
  <si>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</si>
  <si>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</si>
  <si>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</si>
  <si>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</si>
  <si>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</si>
  <si>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</si>
  <si>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</si>
  <si>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</si>
  <si>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</si>
  <si>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</si>
  <si>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</si>
  <si>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</si>
  <si>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</si>
  <si>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</si>
  <si>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</si>
  <si>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</si>
  <si>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</si>
  <si>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</si>
  <si>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</si>
  <si>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</si>
  <si>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</si>
  <si>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</si>
  <si>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</si>
  <si>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</si>
  <si>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</si>
  <si>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</si>
  <si>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</si>
  <si>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</si>
  <si>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</si>
  <si>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</si>
  <si>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</si>
  <si>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</si>
  <si>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</si>
  <si>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</si>
  <si>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</si>
  <si>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</si>
  <si>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</si>
  <si>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</si>
  <si>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</si>
  <si>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</si>
  <si>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</si>
  <si>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</si>
  <si>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</si>
  <si>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</si>
  <si>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</si>
  <si>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</si>
  <si>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</si>
  <si>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</si>
  <si>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</si>
  <si>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</si>
  <si>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</si>
  <si>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</si>
  <si>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</si>
  <si>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</si>
  <si>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</si>
  <si>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</si>
  <si>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</si>
  <si>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</si>
  <si>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</si>
  <si>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</si>
  <si>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</si>
  <si>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</si>
  <si>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</si>
  <si>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</si>
  <si>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</si>
  <si>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</si>
  <si>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</si>
  <si>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</si>
  <si>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</si>
  <si>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</si>
  <si>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</si>
  <si>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</si>
  <si>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</si>
  <si>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</si>
  <si>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</si>
  <si>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</si>
  <si>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</si>
  <si>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</si>
  <si>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</si>
  <si>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</si>
  <si>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</si>
  <si>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</si>
  <si>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</si>
  <si>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</si>
  <si>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</si>
  <si>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</si>
  <si>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</si>
  <si>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</si>
  <si>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</si>
  <si>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</si>
  <si>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</si>
  <si>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</si>
  <si>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</si>
  <si>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</si>
  <si>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</si>
  <si>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</si>
  <si>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</si>
  <si>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</si>
  <si>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</si>
  <si>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</si>
  <si>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</si>
  <si>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</si>
  <si>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</si>
  <si>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</si>
  <si>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</si>
  <si>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</si>
  <si>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</si>
  <si>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</si>
  <si>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</si>
  <si>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</si>
  <si>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</si>
  <si>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</si>
  <si>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</si>
  <si>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</si>
  <si>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</si>
  <si>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</si>
  <si>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</si>
  <si>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</si>
  <si>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</si>
  <si>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</si>
  <si>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</si>
  <si>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</si>
  <si>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</si>
  <si>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</si>
  <si>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</si>
  <si>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</si>
  <si>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</si>
  <si>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</si>
  <si>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</si>
  <si>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</si>
  <si>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</si>
  <si>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</si>
  <si>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</si>
  <si>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</si>
  <si>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</si>
  <si>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</si>
  <si>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</si>
  <si>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</si>
  <si>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</si>
  <si>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</si>
  <si>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</si>
  <si>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</si>
  <si>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</si>
  <si>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</si>
  <si>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</si>
  <si>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</si>
  <si>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</si>
  <si>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</si>
  <si>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</si>
  <si>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</si>
  <si>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</si>
  <si>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</si>
  <si>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</si>
  <si>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</si>
  <si>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</si>
  <si>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</si>
  <si>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</si>
  <si>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</si>
  <si>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</si>
  <si>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</si>
  <si>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</si>
  <si>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</si>
  <si>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</si>
  <si>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</si>
  <si>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</si>
  <si>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</si>
  <si>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</si>
  <si>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</si>
  <si>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</si>
  <si>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</si>
  <si>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</si>
  <si>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</si>
  <si>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</si>
  <si>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</si>
  <si>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</si>
  <si>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</si>
  <si>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</si>
  <si>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</si>
  <si>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</si>
  <si>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</si>
  <si>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</si>
  <si>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</si>
  <si>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</si>
  <si>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</si>
  <si>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</si>
  <si>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</si>
  <si>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</si>
  <si>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</si>
  <si>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</si>
  <si>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</si>
  <si>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</si>
  <si>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</si>
  <si>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</si>
  <si>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</si>
  <si>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</si>
  <si>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</si>
  <si>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</si>
  <si>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</si>
  <si>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</si>
  <si>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</si>
  <si>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</si>
  <si>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</si>
  <si>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</si>
  <si>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</si>
  <si>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</si>
  <si>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</si>
  <si>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</si>
  <si>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</si>
  <si>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</si>
  <si>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</si>
  <si>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</si>
  <si>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</si>
  <si>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</si>
  <si>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</si>
  <si>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</si>
  <si>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</si>
  <si>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</si>
  <si>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</si>
  <si>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</si>
  <si>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</si>
  <si>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</si>
  <si>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</si>
  <si>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</si>
  <si>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</si>
  <si>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</si>
  <si>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</si>
  <si>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</si>
  <si>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</si>
  <si>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</si>
  <si>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</si>
  <si>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</si>
  <si>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</si>
  <si>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</si>
  <si>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</si>
  <si>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</si>
  <si>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</si>
  <si>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</si>
  <si>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</si>
  <si>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</si>
  <si>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</si>
  <si>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</si>
  <si>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</si>
  <si>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</si>
  <si>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</si>
  <si>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</si>
  <si>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</si>
  <si>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</si>
  <si>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</si>
  <si>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</si>
  <si>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</si>
  <si>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</si>
  <si>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</si>
  <si>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</si>
  <si>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</si>
  <si>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</si>
  <si>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</si>
  <si>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</si>
  <si>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</si>
  <si>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</si>
  <si>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</si>
  <si>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</si>
  <si>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</si>
  <si>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</si>
  <si>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</si>
  <si>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</si>
  <si>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</si>
  <si>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</si>
  <si>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</si>
  <si>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</si>
  <si>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</si>
  <si>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</si>
  <si>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</si>
  <si>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</si>
  <si>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</si>
  <si>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</si>
  <si>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</si>
  <si>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</si>
  <si>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</si>
  <si>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</si>
  <si>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</si>
  <si>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</si>
  <si>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</si>
  <si>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</si>
  <si>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</si>
  <si>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</si>
  <si>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</si>
  <si>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</si>
  <si>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</si>
  <si>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</si>
  <si>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</si>
  <si>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</si>
  <si>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</si>
  <si>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</si>
  <si>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</si>
  <si>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</si>
  <si>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</si>
  <si>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</si>
  <si>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</si>
  <si>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</si>
  <si>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</si>
  <si>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</si>
  <si>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</si>
  <si>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</si>
  <si>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</si>
  <si>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</si>
  <si>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</si>
  <si>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</si>
  <si>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</si>
  <si>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</si>
  <si>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</si>
  <si>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</si>
  <si>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</si>
  <si>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</si>
  <si>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</si>
  <si>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</si>
  <si>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</si>
  <si>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</si>
  <si>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</si>
  <si>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</si>
  <si>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</si>
  <si>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</si>
  <si>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</si>
  <si>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</si>
  <si>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</si>
  <si>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</si>
  <si>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</si>
  <si>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</si>
  <si>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</si>
  <si>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</si>
  <si>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</si>
  <si>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</si>
  <si>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</si>
  <si>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</si>
  <si>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</si>
  <si>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</si>
  <si>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</si>
  <si>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</si>
  <si>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</si>
  <si>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</si>
  <si>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</si>
  <si>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</si>
  <si>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</si>
  <si>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</si>
  <si>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</si>
  <si>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</si>
  <si>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</si>
  <si>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</si>
  <si>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</si>
  <si>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</si>
  <si>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</si>
  <si>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</si>
  <si>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</si>
  <si>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</si>
  <si>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</si>
  <si>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</si>
  <si>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</si>
  <si>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</si>
  <si>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</si>
  <si>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</si>
  <si>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</si>
  <si>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</si>
  <si>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</si>
  <si>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</si>
  <si>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</si>
  <si>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</si>
  <si>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</si>
  <si>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</si>
  <si>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</si>
  <si>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</si>
  <si>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</si>
  <si>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</si>
  <si>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</si>
  <si>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</si>
  <si>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</si>
  <si>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</si>
  <si>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</si>
  <si>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</si>
  <si>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</si>
  <si>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</si>
  <si>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</si>
  <si>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</si>
  <si>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</si>
  <si>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</si>
  <si>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</si>
  <si>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</si>
  <si>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</si>
  <si>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</si>
  <si>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</si>
  <si>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</si>
  <si>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</si>
  <si>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</si>
  <si>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</si>
  <si>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</si>
  <si>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</si>
  <si>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</si>
  <si>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</si>
  <si>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</si>
  <si>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</si>
  <si>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</si>
  <si>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</si>
  <si>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</si>
  <si>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</si>
  <si>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</si>
  <si>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</si>
  <si>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</si>
  <si>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</si>
  <si>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</si>
  <si>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</si>
  <si>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</si>
  <si>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</si>
  <si>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</si>
  <si>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</si>
  <si>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</si>
  <si>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</si>
  <si>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</si>
  <si>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</si>
  <si>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</si>
  <si>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</si>
  <si>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</si>
  <si>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</si>
  <si>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</si>
  <si>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</si>
  <si>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</si>
  <si>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</si>
  <si>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</si>
  <si>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</si>
  <si>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</si>
  <si>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</si>
  <si>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</si>
  <si>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</si>
  <si>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</si>
  <si>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</si>
  <si>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</si>
  <si>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</si>
  <si>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</si>
  <si>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</si>
  <si>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</si>
  <si>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</si>
  <si>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</si>
  <si>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</si>
  <si>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</si>
  <si>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</si>
  <si>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</si>
  <si>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</si>
  <si>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</si>
  <si>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</si>
  <si>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</si>
  <si>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</si>
  <si>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</si>
  <si>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</si>
  <si>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</si>
  <si>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</si>
  <si>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</si>
  <si>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</si>
  <si>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</si>
  <si>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</si>
  <si>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</si>
  <si>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</si>
  <si>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</si>
  <si>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</si>
  <si>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</si>
  <si>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</si>
  <si>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</si>
  <si>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</si>
  <si>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</si>
  <si>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</si>
  <si>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</si>
  <si>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</si>
  <si>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</si>
  <si>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</si>
  <si>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</si>
  <si>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</si>
  <si>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</si>
  <si>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</si>
  <si>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</si>
  <si>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</si>
  <si>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</si>
  <si>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</si>
  <si>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</si>
  <si>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</si>
  <si>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</si>
  <si>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</si>
  <si>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</si>
  <si>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</si>
  <si>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</si>
  <si>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</si>
  <si>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</si>
  <si>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</si>
  <si>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</si>
  <si>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</si>
  <si>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</si>
  <si>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</si>
  <si>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</si>
  <si>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</si>
  <si>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</si>
  <si>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</si>
  <si>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</si>
  <si>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</si>
  <si>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</si>
  <si>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</si>
  <si>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</si>
  <si>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</si>
  <si>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</si>
  <si>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</si>
  <si>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</si>
  <si>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</si>
  <si>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</si>
  <si>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</si>
  <si>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</si>
  <si>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</si>
  <si>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</si>
  <si>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</si>
  <si>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</si>
  <si>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</si>
  <si>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</si>
  <si>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</si>
  <si>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</si>
  <si>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</si>
  <si>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</si>
  <si>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</si>
  <si>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</si>
  <si>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</si>
  <si>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</si>
  <si>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</si>
  <si>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</si>
  <si>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</si>
  <si>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</si>
  <si>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</si>
  <si>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</si>
  <si>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</si>
  <si>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</si>
  <si>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</si>
  <si>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</si>
  <si>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</si>
  <si>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</si>
  <si>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</si>
  <si>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</si>
  <si>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</si>
  <si>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</si>
  <si>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</si>
  <si>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</si>
  <si>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</si>
  <si>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</si>
  <si>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</si>
  <si>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</si>
  <si>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</si>
  <si>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</si>
  <si>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</si>
  <si>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</si>
  <si>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</si>
  <si>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</si>
  <si>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</si>
  <si>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</si>
  <si>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</si>
  <si>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</si>
  <si>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</si>
  <si>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</si>
  <si>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</si>
  <si>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</si>
  <si>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</si>
  <si>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</si>
  <si>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</si>
  <si>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</si>
  <si>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</si>
  <si>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</si>
  <si>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</si>
  <si>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</si>
  <si>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</si>
  <si>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</si>
  <si>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</si>
  <si>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</si>
  <si>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</si>
  <si>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</si>
  <si>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</si>
  <si>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</si>
  <si>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</si>
  <si>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</si>
  <si>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</si>
  <si>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</si>
  <si>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</si>
  <si>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</si>
  <si>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</si>
  <si>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</si>
  <si>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</si>
  <si>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</si>
  <si>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</si>
  <si>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</si>
  <si>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</si>
  <si>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</si>
  <si>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</si>
  <si>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</si>
  <si>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</si>
  <si>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</si>
  <si>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</si>
  <si>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</si>
  <si>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</si>
  <si>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</si>
  <si>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</si>
  <si>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</si>
  <si>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</si>
  <si>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</si>
  <si>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</si>
  <si>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</si>
  <si>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</si>
  <si>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</si>
  <si>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</si>
  <si>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</si>
  <si>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</si>
  <si>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</si>
  <si>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</si>
  <si>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</si>
  <si>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</si>
  <si>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</si>
  <si>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</si>
  <si>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</si>
  <si>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</si>
  <si>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</si>
  <si>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</si>
  <si>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</si>
  <si>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</si>
  <si>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</si>
  <si>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</si>
  <si>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</si>
  <si>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</si>
  <si>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</si>
  <si>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</si>
  <si>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</si>
  <si>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</si>
  <si>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</si>
  <si>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</si>
  <si>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</si>
  <si>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</si>
  <si>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</si>
  <si>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</si>
  <si>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</si>
  <si>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</si>
  <si>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</si>
  <si>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</si>
  <si>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</si>
  <si>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</si>
  <si>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</si>
  <si>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</si>
  <si>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</si>
  <si>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</si>
  <si>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</si>
  <si>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</si>
  <si>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</si>
  <si>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</si>
  <si>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</si>
  <si>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</si>
  <si>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</si>
  <si>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</si>
  <si>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</si>
  <si>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</si>
  <si>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</si>
  <si>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</si>
  <si>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</si>
  <si>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</si>
  <si>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</si>
  <si>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</si>
  <si>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</si>
  <si>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</si>
  <si>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</si>
  <si>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</si>
  <si>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</si>
  <si>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</si>
  <si>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</si>
  <si>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</si>
  <si>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</si>
  <si>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</si>
  <si>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</si>
  <si>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</si>
  <si>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</si>
  <si>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</si>
  <si>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</si>
  <si>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</si>
  <si>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</si>
  <si>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</si>
  <si>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</si>
  <si>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</si>
  <si>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</si>
  <si>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</si>
  <si>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</si>
  <si>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</si>
  <si>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</si>
  <si>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</si>
  <si>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</si>
  <si>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</si>
  <si>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</si>
  <si>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</si>
  <si>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</si>
  <si>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</si>
  <si>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</si>
  <si>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</si>
  <si>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</si>
  <si>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</si>
  <si>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</si>
  <si>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</si>
  <si>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</si>
  <si>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</si>
  <si>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</si>
  <si>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</si>
  <si>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</si>
  <si>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</si>
  <si>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</si>
  <si>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</si>
  <si>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</si>
  <si>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</si>
  <si>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</si>
  <si>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</si>
  <si>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</si>
  <si>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</si>
  <si>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</si>
  <si>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</si>
  <si>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</si>
  <si>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</si>
  <si>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</si>
  <si>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</si>
  <si>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</si>
  <si>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</si>
  <si>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</si>
  <si>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</si>
  <si>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</si>
  <si>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</si>
  <si>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</si>
  <si>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</si>
  <si>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</si>
  <si>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</si>
  <si>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</si>
  <si>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</si>
  <si>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</si>
  <si>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</si>
  <si>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</si>
  <si>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</si>
  <si>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</si>
  <si>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</si>
  <si>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</si>
  <si>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</si>
  <si>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</si>
  <si>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</si>
  <si>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</si>
  <si>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</si>
  <si>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</si>
  <si>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</si>
  <si>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</si>
  <si>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</si>
  <si>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</si>
  <si>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</si>
  <si>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</si>
  <si>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</si>
  <si>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</si>
  <si>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</si>
  <si>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</si>
  <si>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</si>
  <si>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</si>
  <si>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</si>
  <si>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</si>
  <si>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</si>
  <si>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</si>
  <si>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</si>
  <si>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</si>
  <si>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</si>
  <si>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</si>
  <si>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</si>
  <si>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</si>
  <si>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</si>
  <si>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</si>
  <si>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</si>
  <si>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</si>
  <si>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</si>
  <si>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</si>
  <si>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</si>
  <si>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</si>
  <si>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</si>
  <si>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</si>
  <si>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</si>
  <si>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</si>
  <si>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</si>
  <si>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</si>
  <si>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</si>
  <si>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</si>
  <si>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</si>
  <si>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</si>
  <si>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</si>
  <si>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</si>
  <si>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</si>
  <si>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</si>
  <si>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</si>
  <si>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</si>
  <si>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</si>
  <si>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</si>
  <si>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</si>
  <si>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</si>
  <si>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</si>
  <si>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</si>
  <si>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</si>
  <si>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</si>
  <si>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</si>
  <si>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</si>
  <si>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</si>
  <si>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</si>
  <si>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</si>
  <si>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</si>
  <si>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</si>
  <si>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</si>
  <si>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</si>
  <si>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</si>
  <si>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</si>
  <si>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</si>
  <si>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</si>
  <si>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</si>
  <si>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</si>
  <si>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</si>
  <si>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</si>
  <si>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</si>
  <si>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</si>
  <si>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</si>
  <si>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</si>
  <si>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</si>
  <si>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</si>
  <si>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</si>
  <si>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</si>
  <si>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</si>
  <si>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</si>
  <si>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</si>
  <si>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</si>
  <si>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</si>
  <si>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</si>
  <si>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</si>
  <si>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</si>
  <si>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</si>
  <si>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</si>
  <si>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</si>
  <si>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</si>
  <si>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</si>
  <si>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</si>
  <si>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</si>
  <si>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</si>
  <si>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</si>
  <si>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</si>
  <si>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</si>
  <si>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</si>
  <si>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</si>
  <si>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</si>
  <si>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</si>
  <si>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</si>
  <si>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</si>
  <si>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</si>
  <si>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</si>
  <si>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</si>
  <si>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</si>
  <si>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</si>
  <si>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</si>
  <si>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</si>
  <si>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</si>
  <si>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</si>
  <si>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</si>
  <si>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</si>
  <si>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</si>
  <si>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</si>
  <si>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</si>
  <si>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</si>
  <si>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</si>
  <si>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</si>
  <si>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</si>
  <si>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</si>
  <si>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</si>
  <si>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</si>
  <si>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</si>
  <si>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</si>
  <si>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</si>
  <si>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</si>
  <si>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</si>
  <si>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</si>
  <si>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</si>
  <si>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</si>
  <si>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</si>
  <si>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</si>
  <si>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</si>
  <si>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</si>
  <si>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</si>
  <si>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</si>
  <si>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</si>
  <si>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</si>
  <si>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</si>
  <si>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</si>
  <si>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</si>
  <si>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</si>
  <si>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</si>
  <si>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</si>
  <si>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</si>
  <si>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</si>
  <si>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</si>
  <si>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</si>
  <si>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</si>
  <si>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</si>
  <si>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</si>
  <si>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</si>
  <si>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</si>
  <si>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</si>
  <si>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</si>
  <si>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</si>
  <si>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</si>
  <si>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</si>
  <si>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</si>
  <si>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</si>
  <si>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</si>
  <si>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</si>
  <si>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</si>
  <si>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</si>
  <si>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</si>
  <si>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</si>
  <si>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</si>
  <si>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</si>
  <si>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</si>
  <si>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</si>
  <si>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</si>
  <si>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</si>
  <si>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</si>
  <si>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</si>
  <si>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</si>
  <si>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</si>
  <si>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</si>
  <si>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</si>
  <si>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</si>
  <si>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</si>
  <si>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</si>
  <si>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</si>
  <si>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</si>
  <si>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</si>
  <si>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</si>
  <si>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</si>
  <si>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</si>
  <si>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</si>
  <si>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</si>
  <si>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</si>
  <si>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</si>
  <si>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</si>
  <si>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</si>
  <si>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</si>
  <si>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</si>
  <si>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</si>
  <si>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</si>
  <si>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</si>
  <si>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</si>
  <si>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</si>
  <si>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</si>
  <si>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</si>
  <si>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</si>
  <si>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</si>
  <si>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</si>
  <si>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</si>
  <si>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</si>
  <si>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</si>
  <si>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</si>
  <si>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</si>
  <si>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</si>
  <si>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</si>
  <si>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</si>
  <si>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</si>
  <si>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</si>
  <si>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</si>
  <si>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</si>
  <si>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</si>
  <si>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</si>
  <si>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</si>
  <si>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</si>
  <si>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</si>
  <si>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</si>
  <si>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</si>
  <si>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</si>
  <si>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</si>
  <si>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</si>
  <si>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</si>
  <si>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</si>
  <si>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</si>
  <si>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</si>
  <si>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</si>
  <si>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</si>
  <si>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</si>
  <si>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</si>
  <si>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</si>
  <si>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</si>
  <si>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</si>
  <si>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</si>
  <si>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</si>
  <si>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</si>
  <si>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</si>
  <si>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</si>
  <si>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</si>
  <si>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</si>
  <si>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</si>
  <si>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</si>
  <si>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</si>
  <si>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</si>
  <si>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</si>
  <si>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</si>
  <si>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</si>
  <si>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</si>
  <si>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</si>
  <si>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</si>
  <si>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</si>
  <si>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</si>
  <si>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</si>
  <si>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</si>
  <si>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</si>
  <si>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</si>
  <si>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</si>
  <si>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</si>
  <si>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</si>
  <si>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</si>
  <si>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</si>
  <si>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</si>
  <si>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</si>
  <si>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</si>
  <si>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</si>
  <si>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</si>
  <si>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</si>
  <si>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</si>
  <si>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</si>
  <si>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</si>
  <si>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</si>
  <si>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</si>
  <si>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</si>
  <si>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</si>
  <si>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</si>
  <si>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</si>
  <si>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</si>
  <si>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</si>
  <si>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</si>
  <si>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</si>
  <si>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</si>
  <si>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</si>
  <si>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</si>
  <si>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</si>
  <si>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</si>
  <si>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</si>
  <si>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</si>
  <si>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</si>
  <si>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</si>
  <si>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</si>
  <si>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</si>
  <si>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</si>
  <si>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</si>
  <si>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</si>
  <si>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</si>
  <si>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</si>
  <si>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</si>
  <si>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</si>
  <si>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</si>
  <si>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</si>
  <si>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</si>
  <si>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</si>
  <si>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</si>
  <si>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</si>
  <si>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</si>
  <si>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</si>
  <si>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</si>
  <si>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</si>
  <si>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</si>
  <si>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</si>
  <si>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</si>
  <si>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</si>
  <si>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</si>
  <si>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</si>
  <si>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</si>
  <si>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</si>
  <si>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</si>
  <si>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</si>
  <si>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</si>
  <si>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</si>
  <si>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</si>
  <si>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</si>
  <si>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</si>
  <si>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</si>
  <si>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</si>
  <si>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</si>
  <si>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</si>
  <si>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</si>
  <si>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</si>
  <si>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</si>
  <si>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</si>
  <si>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</si>
  <si>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</si>
  <si>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</si>
  <si>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</si>
  <si>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</si>
  <si>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</si>
  <si>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</si>
  <si>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</si>
  <si>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</si>
  <si>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</si>
  <si>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</si>
  <si>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</si>
  <si>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</si>
  <si>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</si>
  <si>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</si>
  <si>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</si>
  <si>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</si>
  <si>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</si>
  <si>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</si>
  <si>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</si>
  <si>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</si>
  <si>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</si>
  <si>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</si>
  <si>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</si>
  <si>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</si>
  <si>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</si>
  <si>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</si>
  <si>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</si>
  <si>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</si>
  <si>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</si>
  <si>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</si>
  <si>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</si>
  <si>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</si>
  <si>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</si>
  <si>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</si>
  <si>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</si>
  <si>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</si>
  <si>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</si>
  <si>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</si>
  <si>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</si>
  <si>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</si>
  <si>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</si>
  <si>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</si>
  <si>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</si>
  <si>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</si>
  <si>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</si>
  <si>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</si>
  <si>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</si>
  <si>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</si>
  <si>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</si>
  <si>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</si>
  <si>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</si>
  <si>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</si>
  <si>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</si>
  <si>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</si>
  <si>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</si>
  <si>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</si>
  <si>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</si>
  <si>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</si>
  <si>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</si>
  <si>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</si>
  <si>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</si>
  <si>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</si>
  <si>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</si>
  <si>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</si>
  <si>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</si>
  <si>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</si>
  <si>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</si>
  <si>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</si>
  <si>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</si>
  <si>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</si>
  <si>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</si>
  <si>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</si>
  <si>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</si>
  <si>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</si>
  <si>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</si>
  <si>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</si>
  <si>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</si>
  <si>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</si>
  <si>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</si>
  <si>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</si>
  <si>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</si>
  <si>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</si>
  <si>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</si>
  <si>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</si>
  <si>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</si>
  <si>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</si>
  <si>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</si>
  <si>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</si>
  <si>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</si>
  <si>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</si>
  <si>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</si>
  <si>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</si>
  <si>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</si>
  <si>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</si>
  <si>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</si>
  <si>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</si>
  <si>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</si>
  <si>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</si>
  <si>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</si>
  <si>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</si>
  <si>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</si>
  <si>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</si>
  <si>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</si>
  <si>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</si>
  <si>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</si>
  <si>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</si>
  <si>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</si>
  <si>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</si>
  <si>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</si>
  <si>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</si>
  <si>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</si>
  <si>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</si>
  <si>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</si>
  <si>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</si>
  <si>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</si>
  <si>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</si>
  <si>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</si>
  <si>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</si>
  <si>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</si>
  <si>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</si>
  <si>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</si>
  <si>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</si>
  <si>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</si>
  <si>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</si>
  <si>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</si>
  <si>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</si>
  <si>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</si>
  <si>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</si>
  <si>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</si>
  <si>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</si>
  <si>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</si>
  <si>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</si>
  <si>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</si>
  <si>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</si>
  <si>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</si>
  <si>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</si>
  <si>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</si>
  <si>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</si>
  <si>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</si>
  <si>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</si>
  <si>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</si>
  <si>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</si>
  <si>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</si>
  <si>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</si>
  <si>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</si>
  <si>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</si>
  <si>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</si>
  <si>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</si>
  <si>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</si>
  <si>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</si>
  <si>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</si>
  <si>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</si>
  <si>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</si>
  <si>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</si>
  <si>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</si>
  <si>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</si>
  <si>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</si>
  <si>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</si>
  <si>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</si>
  <si>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</si>
  <si>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</si>
  <si>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</si>
  <si>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</si>
  <si>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</si>
  <si>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</si>
  <si>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</si>
  <si>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</si>
  <si>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</si>
  <si>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</si>
  <si>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</si>
  <si>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</si>
  <si>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</si>
  <si>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</si>
  <si>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</si>
  <si>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</si>
  <si>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</si>
  <si>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</si>
  <si>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</si>
  <si>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</si>
  <si>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</si>
  <si>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</si>
  <si>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</si>
  <si>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</si>
  <si>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</si>
  <si>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</si>
  <si>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</si>
  <si>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</si>
  <si>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</si>
  <si>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</si>
  <si>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</si>
  <si>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</si>
  <si>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</si>
  <si>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</si>
  <si>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</si>
  <si>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</si>
  <si>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</si>
  <si>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</si>
  <si>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</si>
  <si>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</si>
  <si>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</si>
  <si>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</si>
  <si>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</si>
  <si>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</si>
  <si>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</si>
  <si>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</si>
  <si>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</si>
  <si>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</si>
  <si>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</si>
  <si>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</si>
  <si>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</si>
  <si>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</si>
  <si>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</si>
  <si>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</si>
  <si>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</si>
  <si>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</si>
  <si>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</si>
  <si>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</si>
  <si>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</si>
  <si>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</si>
  <si>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</si>
  <si>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</si>
  <si>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</si>
  <si>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</si>
  <si>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</si>
  <si>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</si>
  <si>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</si>
  <si>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</si>
  <si>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</si>
  <si>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</si>
  <si>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</si>
  <si>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</si>
  <si>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</si>
  <si>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</si>
  <si>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</si>
  <si>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</si>
  <si>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</si>
  <si>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</si>
  <si>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</si>
  <si>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</si>
  <si>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</si>
  <si>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</si>
  <si>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</si>
  <si>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</si>
  <si>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</si>
  <si>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</si>
  <si>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</si>
  <si>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</si>
  <si>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</si>
  <si>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</si>
  <si>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</si>
  <si>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</si>
  <si>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</si>
  <si>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</si>
  <si>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</si>
  <si>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</si>
  <si>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</si>
  <si>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</si>
  <si>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</si>
  <si>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</si>
  <si>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</si>
  <si>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</si>
  <si>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</si>
  <si>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</si>
  <si>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</si>
  <si>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</si>
  <si>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</si>
  <si>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</si>
  <si>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</si>
  <si>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</si>
  <si>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</si>
  <si>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</si>
  <si>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</si>
  <si>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</si>
  <si>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</si>
  <si>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</si>
  <si>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</si>
  <si>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</si>
  <si>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</si>
  <si>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</si>
  <si>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</si>
  <si>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</si>
  <si>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</si>
  <si>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</si>
  <si>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</si>
  <si>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</si>
  <si>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</si>
  <si>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</si>
  <si>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</si>
  <si>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</si>
  <si>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</si>
  <si>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</si>
  <si>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</si>
  <si>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</si>
  <si>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</si>
  <si>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</si>
  <si>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</si>
  <si>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</si>
  <si>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</si>
  <si>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</si>
  <si>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</si>
  <si>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</si>
  <si>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</si>
  <si>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</si>
  <si>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</si>
  <si>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</si>
  <si>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</si>
  <si>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</si>
  <si>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</si>
  <si>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</si>
  <si>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</si>
  <si>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</si>
  <si>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</si>
  <si>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</si>
  <si>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</si>
  <si>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</si>
  <si>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</si>
  <si>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</si>
  <si>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</si>
  <si>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</si>
  <si>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</si>
  <si>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</si>
  <si>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</si>
  <si>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</si>
  <si>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</si>
  <si>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</si>
  <si>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</si>
  <si>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</si>
  <si>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</si>
  <si>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</si>
  <si>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</si>
  <si>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</si>
  <si>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</si>
  <si>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</si>
  <si>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</si>
  <si>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</si>
  <si>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</si>
  <si>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</si>
  <si>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</si>
  <si>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</si>
  <si>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</si>
  <si>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</si>
  <si>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</si>
  <si>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</si>
  <si>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</si>
  <si>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</si>
  <si>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</si>
  <si>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</si>
  <si>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</si>
  <si>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</si>
  <si>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</si>
  <si>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</si>
  <si>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</si>
  <si>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</si>
  <si>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</si>
  <si>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</si>
  <si>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</si>
  <si>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</si>
  <si>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</si>
  <si>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</si>
  <si>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</si>
  <si>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</si>
  <si>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</si>
  <si>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</si>
  <si>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</si>
  <si>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</si>
  <si>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</si>
  <si>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</si>
  <si>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</si>
  <si>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</si>
  <si>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</si>
  <si>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</si>
  <si>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</si>
  <si>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</si>
  <si>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</si>
  <si>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</si>
  <si>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</si>
  <si>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</si>
  <si>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</si>
  <si>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</si>
  <si>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</si>
  <si>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</si>
  <si>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</si>
  <si>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</si>
  <si>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</si>
  <si>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</si>
  <si>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</si>
  <si>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</si>
  <si>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</si>
  <si>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</si>
  <si>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</si>
  <si>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</si>
  <si>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</si>
  <si>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</si>
  <si>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</si>
  <si>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</si>
  <si>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</si>
  <si>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</si>
  <si>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</si>
  <si>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</si>
  <si>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</si>
  <si>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</si>
  <si>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</si>
  <si>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</si>
  <si>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</si>
  <si>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</si>
  <si>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</si>
  <si>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</si>
  <si>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</si>
  <si>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</si>
  <si>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</si>
  <si>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</si>
  <si>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</si>
  <si>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</si>
  <si>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</si>
  <si>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</si>
  <si>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</si>
  <si>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</si>
  <si>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</si>
  <si>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</si>
  <si>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</si>
  <si>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</si>
  <si>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</si>
  <si>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</si>
  <si>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</si>
  <si>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</si>
  <si>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</si>
  <si>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</si>
  <si>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</si>
  <si>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</si>
  <si>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</si>
  <si>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</si>
  <si>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</si>
  <si>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</si>
  <si>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</si>
  <si>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</si>
  <si>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</si>
  <si>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</si>
  <si>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</si>
  <si>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</si>
  <si>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</si>
  <si>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</si>
  <si>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</si>
  <si>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</si>
  <si>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</si>
  <si>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</si>
  <si>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</si>
  <si>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</si>
  <si>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</si>
  <si>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</si>
  <si>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</si>
  <si>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</si>
  <si>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</si>
  <si>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</si>
  <si>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</si>
  <si>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</si>
  <si>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</si>
  <si>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</si>
  <si>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</si>
  <si>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</si>
  <si>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</si>
  <si>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</si>
  <si>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</si>
  <si>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</si>
  <si>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</si>
  <si>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</si>
  <si>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</si>
  <si>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</si>
  <si>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</si>
  <si>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</si>
  <si>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</si>
  <si>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</si>
  <si>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</si>
  <si>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</si>
  <si>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</si>
  <si>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</si>
  <si>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</si>
  <si>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</si>
  <si>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</si>
  <si>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</si>
  <si>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</si>
  <si>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</si>
  <si>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</si>
  <si>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</si>
  <si>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</si>
  <si>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</si>
  <si>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</si>
  <si>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</si>
  <si>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</si>
  <si>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</si>
  <si>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</si>
  <si>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</si>
  <si>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</si>
  <si>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</si>
  <si>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</si>
  <si>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</si>
  <si>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</si>
  <si>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</si>
  <si>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</si>
  <si>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</si>
  <si>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</si>
  <si>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</si>
  <si>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</si>
  <si>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</si>
  <si>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</si>
  <si>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</si>
  <si>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</si>
  <si>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</si>
  <si>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</si>
  <si>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</si>
  <si>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</si>
  <si>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</si>
  <si>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</si>
  <si>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</si>
  <si>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</si>
  <si>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</si>
  <si>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</si>
  <si>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</si>
  <si>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</si>
  <si>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</si>
  <si>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</si>
  <si>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</si>
  <si>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</si>
  <si>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</si>
  <si>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</si>
  <si>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</si>
  <si>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</si>
  <si>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</si>
  <si>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</si>
  <si>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</si>
  <si>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</si>
  <si>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</si>
  <si>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</si>
  <si>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</si>
  <si>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</si>
  <si>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</si>
  <si>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</si>
  <si>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</si>
  <si>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</si>
  <si>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</si>
  <si>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</si>
  <si>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</si>
  <si>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</si>
  <si>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</si>
  <si>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</si>
  <si>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</si>
  <si>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</si>
  <si>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</si>
  <si>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</si>
  <si>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</si>
  <si>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</si>
  <si>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</si>
  <si>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</si>
  <si>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</si>
  <si>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</si>
  <si>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</si>
  <si>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</si>
  <si>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</si>
  <si>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</si>
  <si>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</si>
  <si>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</si>
  <si>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</si>
  <si>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</si>
  <si>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</si>
  <si>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</si>
  <si>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</si>
  <si>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</si>
  <si>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</si>
  <si>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</si>
  <si>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</si>
  <si>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</si>
  <si>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</si>
  <si>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</si>
  <si>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</si>
  <si>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</si>
  <si>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</si>
  <si>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</si>
  <si>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</si>
  <si>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</si>
  <si>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</si>
  <si>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</si>
  <si>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</si>
  <si>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</si>
  <si>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</si>
  <si>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</si>
  <si>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</si>
  <si>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</si>
  <si>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</si>
  <si>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</si>
  <si>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</si>
  <si>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</si>
  <si>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</si>
  <si>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</si>
  <si>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</si>
  <si>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</si>
  <si>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</si>
  <si>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</si>
  <si>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</si>
  <si>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</si>
  <si>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</si>
  <si>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</si>
  <si>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</si>
  <si>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</si>
  <si>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</si>
  <si>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</si>
  <si>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</si>
  <si>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</si>
  <si>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</si>
  <si>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</si>
  <si>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</si>
  <si>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</si>
  <si>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</si>
  <si>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</si>
  <si>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</si>
  <si>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</si>
  <si>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</si>
  <si>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</si>
  <si>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</si>
  <si>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</si>
  <si>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</si>
  <si>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</si>
  <si>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</si>
  <si>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</si>
  <si>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</si>
  <si>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</si>
  <si>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</si>
  <si>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</si>
  <si>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</si>
  <si>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</si>
  <si>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</si>
  <si>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</si>
  <si>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</si>
  <si>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</si>
  <si>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</si>
  <si>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</si>
  <si>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</si>
  <si>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</si>
  <si>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</si>
  <si>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</si>
  <si>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</si>
  <si>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</si>
  <si>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</si>
  <si>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</si>
  <si>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</si>
  <si>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</si>
  <si>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</si>
  <si>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</si>
  <si>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</si>
  <si>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</si>
  <si>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</si>
  <si>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</si>
  <si>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</si>
  <si>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</si>
  <si>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</si>
  <si>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</si>
  <si>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</si>
  <si>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</si>
  <si>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</si>
  <si>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</si>
  <si>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</si>
  <si>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</si>
  <si>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</si>
  <si>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</si>
  <si>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</si>
  <si>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</si>
  <si>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</si>
  <si>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</si>
  <si>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</si>
  <si>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</si>
  <si>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</si>
  <si>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</si>
  <si>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</si>
  <si>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</si>
  <si>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</si>
  <si>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</si>
  <si>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</si>
  <si>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</si>
  <si>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</si>
  <si>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</si>
  <si>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</si>
  <si>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</si>
  <si>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</si>
  <si>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</si>
  <si>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</si>
  <si>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</si>
  <si>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</si>
  <si>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</si>
  <si>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</si>
  <si>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</si>
  <si>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</si>
  <si>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</si>
  <si>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</si>
  <si>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</si>
  <si>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</si>
  <si>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</si>
  <si>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</si>
  <si>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</si>
  <si>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</si>
  <si>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</si>
  <si>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</si>
  <si>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</si>
  <si>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</si>
  <si>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</si>
  <si>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</si>
  <si>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</si>
  <si>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</si>
  <si>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</si>
  <si>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</si>
  <si>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</si>
  <si>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</si>
  <si>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</si>
  <si>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</si>
  <si>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</si>
  <si>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</si>
  <si>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</si>
  <si>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</si>
  <si>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</si>
  <si>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</si>
  <si>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</si>
  <si>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</si>
  <si>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</si>
  <si>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</si>
  <si>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</si>
  <si>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</si>
  <si>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</si>
  <si>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</si>
  <si>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</si>
  <si>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</si>
  <si>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</si>
  <si>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</si>
  <si>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</si>
  <si>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</si>
  <si>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</si>
  <si>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</si>
  <si>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</si>
  <si>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</si>
  <si>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</si>
  <si>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</si>
  <si>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</si>
  <si>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</si>
  <si>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</si>
  <si>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</si>
  <si>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</si>
  <si>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</si>
  <si>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</si>
  <si>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</si>
  <si>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</si>
  <si>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</si>
  <si>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</si>
  <si>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</si>
  <si>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</si>
  <si>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</si>
  <si>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</si>
  <si>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</si>
  <si>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</si>
  <si>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</si>
  <si>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</si>
  <si>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</si>
  <si>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</si>
  <si>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</si>
  <si>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</si>
  <si>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</si>
  <si>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</si>
  <si>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</si>
  <si>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</si>
  <si>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</si>
  <si>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</si>
  <si>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</si>
  <si>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</si>
  <si>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</si>
  <si>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</si>
  <si>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</si>
  <si>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</si>
  <si>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</si>
  <si>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</si>
  <si>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</si>
  <si>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</si>
  <si>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</si>
  <si>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</si>
  <si>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</si>
  <si>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</si>
  <si>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</si>
  <si>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</si>
  <si>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</si>
  <si>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</si>
  <si>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</si>
  <si>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</si>
  <si>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</si>
  <si>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</si>
  <si>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</si>
  <si>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</si>
  <si>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</si>
  <si>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</si>
  <si>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</si>
  <si>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</si>
  <si>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</si>
  <si>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</si>
  <si>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</si>
  <si>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</si>
  <si>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</si>
  <si>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</si>
  <si>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</si>
  <si>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</si>
  <si>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</si>
  <si>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</si>
  <si>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</si>
  <si>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</si>
  <si>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</si>
  <si>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</si>
  <si>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</si>
  <si>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</si>
  <si>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</si>
  <si>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</si>
  <si>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</si>
  <si>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</si>
  <si>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</si>
  <si>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</si>
  <si>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</si>
  <si>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</si>
  <si>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</si>
  <si>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</si>
  <si>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</si>
  <si>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</si>
  <si>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</si>
  <si>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</si>
  <si>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</si>
  <si>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</si>
  <si>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</si>
  <si>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</si>
  <si>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</si>
  <si>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</si>
  <si>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</si>
  <si>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</si>
  <si>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</si>
  <si>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</si>
  <si>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</si>
  <si>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</si>
  <si>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</si>
  <si>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</si>
  <si>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</si>
  <si>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</si>
  <si>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</si>
  <si>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</si>
  <si>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</si>
  <si>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</si>
  <si>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</si>
  <si>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</si>
  <si>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</si>
  <si>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</si>
  <si>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</si>
  <si>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</si>
  <si>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</si>
  <si>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</si>
  <si>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</si>
  <si>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</si>
  <si>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</si>
  <si>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</si>
  <si>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</si>
  <si>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</si>
  <si>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</si>
  <si>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</si>
  <si>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</si>
  <si>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</si>
  <si>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</si>
  <si>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</si>
  <si>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</si>
  <si>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</si>
  <si>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</si>
  <si>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</si>
  <si>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</si>
  <si>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</si>
  <si>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</si>
  <si>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</si>
  <si>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</si>
  <si>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</si>
  <si>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</si>
  <si>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</si>
  <si>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</si>
  <si>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</si>
  <si>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</si>
  <si>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</si>
  <si>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</si>
  <si>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</si>
  <si>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</si>
  <si>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</si>
  <si>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</si>
  <si>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</si>
  <si>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</si>
  <si>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</si>
  <si>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</si>
  <si>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</si>
  <si>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</si>
  <si>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</si>
  <si>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</si>
  <si>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</si>
  <si>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</si>
  <si>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</si>
  <si>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</si>
  <si>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</si>
  <si>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</si>
  <si>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</si>
  <si>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</si>
  <si>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</si>
  <si>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</si>
  <si>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</si>
  <si>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</si>
  <si>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</si>
  <si>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</si>
  <si>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</si>
  <si>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</si>
  <si>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</si>
  <si>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</si>
  <si>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</si>
  <si>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</si>
  <si>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</si>
  <si>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</si>
  <si>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</si>
  <si>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</si>
  <si>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</si>
  <si>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</si>
  <si>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</si>
  <si>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</si>
  <si>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</si>
  <si>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</si>
  <si>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</si>
  <si>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</si>
  <si>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</si>
  <si>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</si>
  <si>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</si>
  <si>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</si>
  <si>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</si>
  <si>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</si>
  <si>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</si>
  <si>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</si>
  <si>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</si>
  <si>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</si>
  <si>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</si>
  <si>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</si>
  <si>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</si>
  <si>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</si>
  <si>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</si>
  <si>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</si>
  <si>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</si>
  <si>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</si>
  <si>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</si>
  <si>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</si>
  <si>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</si>
  <si>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</si>
  <si>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</si>
  <si>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</si>
  <si>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</si>
  <si>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</si>
  <si>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</si>
  <si>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</si>
  <si>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</si>
  <si>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</si>
  <si>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</si>
  <si>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</si>
  <si>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</si>
  <si>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</si>
  <si>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</si>
  <si>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</si>
  <si>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</si>
  <si>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</si>
  <si>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</si>
  <si>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</si>
  <si>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</si>
  <si>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</si>
  <si>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</si>
  <si>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</si>
  <si>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</si>
  <si>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</si>
  <si>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</si>
  <si>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</si>
  <si>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</si>
  <si>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</si>
  <si>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</si>
  <si>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</si>
  <si>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</si>
  <si>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</si>
  <si>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</si>
  <si>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</si>
  <si>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</si>
  <si>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</si>
  <si>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</si>
  <si>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</si>
  <si>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</si>
  <si>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</si>
  <si>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</si>
  <si>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</si>
  <si>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</si>
  <si>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</si>
  <si>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</si>
  <si>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</si>
  <si>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</si>
  <si>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</si>
  <si>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</si>
  <si>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</si>
  <si>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</si>
  <si>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</si>
  <si>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</si>
  <si>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</si>
  <si>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</si>
  <si>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</si>
  <si>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</si>
  <si>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</si>
  <si>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</si>
  <si>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</si>
  <si>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</si>
  <si>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</si>
  <si>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</si>
  <si>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</si>
  <si>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</si>
  <si>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</si>
  <si>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</si>
  <si>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</si>
  <si>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</si>
  <si>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</si>
  <si>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</si>
  <si>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</si>
  <si>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</si>
  <si>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</si>
  <si>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</si>
  <si>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</si>
  <si>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</si>
  <si>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</si>
  <si>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</si>
  <si>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</si>
  <si>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</si>
  <si>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</si>
  <si>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</si>
  <si>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</si>
  <si>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</si>
  <si>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</si>
  <si>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</si>
  <si>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</si>
  <si>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</si>
  <si>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</si>
  <si>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</si>
  <si>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</si>
  <si>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</si>
  <si>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</si>
  <si>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</si>
  <si>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</si>
  <si>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</si>
  <si>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</si>
  <si>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</si>
  <si>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</si>
  <si>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</si>
  <si>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</si>
  <si>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</si>
  <si>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</si>
  <si>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</si>
  <si>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</si>
  <si>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</si>
  <si>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</si>
  <si>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</si>
  <si>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</si>
  <si>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</si>
  <si>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</si>
  <si>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</si>
  <si>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</si>
  <si>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</si>
  <si>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</si>
  <si>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</si>
  <si>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</si>
  <si>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</si>
  <si>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</si>
  <si>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</si>
  <si>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</si>
  <si>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</si>
  <si>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</si>
  <si>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</si>
  <si>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</si>
  <si>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</si>
  <si>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</si>
  <si>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</si>
  <si>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</si>
  <si>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</si>
  <si>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</si>
  <si>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</si>
  <si>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</si>
  <si>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</si>
  <si>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</si>
  <si>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</si>
  <si>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</si>
  <si>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</si>
  <si>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</si>
  <si>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</si>
  <si>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</si>
  <si>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</si>
  <si>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</si>
  <si>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</si>
  <si>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</si>
  <si>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</si>
  <si>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</si>
  <si>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</si>
  <si>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</si>
  <si>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</si>
  <si>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</si>
  <si>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</si>
  <si>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</si>
  <si>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</si>
  <si>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</si>
  <si>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</si>
  <si>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</si>
  <si>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</si>
  <si>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</si>
  <si>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</si>
  <si>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</si>
  <si>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</si>
  <si>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</si>
  <si>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</si>
  <si>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</si>
  <si>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</si>
  <si>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</si>
  <si>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</si>
  <si>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</si>
  <si>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</si>
  <si>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</si>
  <si>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</si>
  <si>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</si>
  <si>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</si>
  <si>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</si>
  <si>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</si>
  <si>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</si>
  <si>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</si>
  <si>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</si>
  <si>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</si>
  <si>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</si>
  <si>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</si>
  <si>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</si>
  <si>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</si>
  <si>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</si>
  <si>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</si>
  <si>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</si>
  <si>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</si>
  <si>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</si>
  <si>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</si>
  <si>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</si>
  <si>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</si>
  <si>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</si>
  <si>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</si>
  <si>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</si>
  <si>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</si>
  <si>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</si>
  <si>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</si>
  <si>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</si>
  <si>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</si>
  <si>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</si>
  <si>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</si>
  <si>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</si>
  <si>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</si>
  <si>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</si>
  <si>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</si>
  <si>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</si>
  <si>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</si>
  <si>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</si>
  <si>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</si>
  <si>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</si>
  <si>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</si>
  <si>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</si>
  <si>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</si>
  <si>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</si>
  <si>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</si>
  <si>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</si>
  <si>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</si>
  <si>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</si>
  <si>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</si>
  <si>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</si>
  <si>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</si>
  <si>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</si>
  <si>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</si>
  <si>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</si>
  <si>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</si>
  <si>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</si>
  <si>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</si>
  <si>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</si>
  <si>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</si>
  <si>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</si>
  <si>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</si>
  <si>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</si>
  <si>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</si>
  <si>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</si>
  <si>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</si>
  <si>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</si>
  <si>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</si>
  <si>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</si>
  <si>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</si>
  <si>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</si>
  <si>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</si>
  <si>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</si>
  <si>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</si>
  <si>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</si>
  <si>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</si>
  <si>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</si>
  <si>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</si>
  <si>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</si>
  <si>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</si>
  <si>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</si>
  <si>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</si>
  <si>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</si>
  <si>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</si>
  <si>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</si>
  <si>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</si>
  <si>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</si>
  <si>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</si>
  <si>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</si>
  <si>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</si>
  <si>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</si>
  <si>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</si>
  <si>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</si>
  <si>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</si>
  <si>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</si>
  <si>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</si>
  <si>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</si>
  <si>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</si>
  <si>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</si>
  <si>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</si>
  <si>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</si>
  <si>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</si>
  <si>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</si>
  <si>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</si>
  <si>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</si>
  <si>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</si>
  <si>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</si>
  <si>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</si>
  <si>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</si>
  <si>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</si>
  <si>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</si>
  <si>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</si>
  <si>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</si>
  <si>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</si>
  <si>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</si>
  <si>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</si>
  <si>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</si>
  <si>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</si>
  <si>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</si>
  <si>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</si>
  <si>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</si>
  <si>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</si>
  <si>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</si>
  <si>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</si>
  <si>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</si>
  <si>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</si>
  <si>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</si>
  <si>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</si>
  <si>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</si>
  <si>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</si>
  <si>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</si>
  <si>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</si>
  <si>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</si>
  <si>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</si>
  <si>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</si>
  <si>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</si>
  <si>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</si>
  <si>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</si>
  <si>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</si>
  <si>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</si>
  <si>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</si>
  <si>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</si>
  <si>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</si>
  <si>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</si>
  <si>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</si>
  <si>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</si>
  <si>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</si>
  <si>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</si>
  <si>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</si>
  <si>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</si>
  <si>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</si>
  <si>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</si>
  <si>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</si>
  <si>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</si>
  <si>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</si>
  <si>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</si>
  <si>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</si>
  <si>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</si>
  <si>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</si>
  <si>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</si>
  <si>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</si>
  <si>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</si>
  <si>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</si>
  <si>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</si>
  <si>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</si>
  <si>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</si>
  <si>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</si>
  <si>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</si>
  <si>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</si>
  <si>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</si>
  <si>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</si>
  <si>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</si>
  <si>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</si>
  <si>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</si>
  <si>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</si>
  <si>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</si>
  <si>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</si>
  <si>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</si>
  <si>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</si>
  <si>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</si>
  <si>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</si>
  <si>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</si>
  <si>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</si>
  <si>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</si>
  <si>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</si>
  <si>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</si>
  <si>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</si>
  <si>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</si>
  <si>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</si>
  <si>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</si>
  <si>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</si>
  <si>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</si>
  <si>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</si>
  <si>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</si>
  <si>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</si>
  <si>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</si>
  <si>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</si>
  <si>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</si>
  <si>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</si>
  <si>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</si>
  <si>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</si>
  <si>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</si>
  <si>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</si>
  <si>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</si>
  <si>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</si>
  <si>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</si>
  <si>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</si>
  <si>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</si>
  <si>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</si>
  <si>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</si>
  <si>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</si>
  <si>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</si>
  <si>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</si>
  <si>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</si>
  <si>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</si>
  <si>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</si>
  <si>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</si>
  <si>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</si>
  <si>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</si>
  <si>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</si>
  <si>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</si>
  <si>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</si>
  <si>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</si>
  <si>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</si>
  <si>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</si>
  <si>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</si>
  <si>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</si>
  <si>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</si>
  <si>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</si>
  <si>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</si>
  <si>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</si>
  <si>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</si>
  <si>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</si>
  <si>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</si>
  <si>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</si>
  <si>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</si>
  <si>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</si>
  <si>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</si>
  <si>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</si>
  <si>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</si>
  <si>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</si>
  <si>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</si>
  <si>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</si>
  <si>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</si>
  <si>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</si>
  <si>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</si>
  <si>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</si>
  <si>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</si>
  <si>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</si>
  <si>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</si>
  <si>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</si>
  <si>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</si>
  <si>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</si>
  <si>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</si>
  <si>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</si>
  <si>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</si>
  <si>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</si>
  <si>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</si>
  <si>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</si>
  <si>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</si>
  <si>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</si>
  <si>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</si>
  <si>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</si>
  <si>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</si>
  <si>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</si>
  <si>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</si>
  <si>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</si>
  <si>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</si>
  <si>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</si>
  <si>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</si>
  <si>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</si>
  <si>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</si>
  <si>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</si>
  <si>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</si>
  <si>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</si>
  <si>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</si>
  <si>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</si>
  <si>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</si>
  <si>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</si>
  <si>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</si>
  <si>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</si>
  <si>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</si>
  <si>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</si>
  <si>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</si>
  <si>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</si>
  <si>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</si>
  <si>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</si>
  <si>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</si>
  <si>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</si>
  <si>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</si>
  <si>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</si>
  <si>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</si>
  <si>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</si>
  <si>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</si>
  <si>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</si>
  <si>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</si>
  <si>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</si>
  <si>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</si>
  <si>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</si>
  <si>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</si>
  <si>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</si>
  <si>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</si>
  <si>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</si>
  <si>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</si>
  <si>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</si>
  <si>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</si>
  <si>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</si>
  <si>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</si>
  <si>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</si>
  <si>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</si>
  <si>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</si>
  <si>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</si>
  <si>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</si>
  <si>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</si>
  <si>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</si>
  <si>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</si>
  <si>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</si>
  <si>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</si>
  <si>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</si>
  <si>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</si>
  <si>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</si>
  <si>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</si>
  <si>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</si>
  <si>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</si>
  <si>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</si>
  <si>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</si>
  <si>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</si>
  <si>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</si>
  <si>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</si>
  <si>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</si>
  <si>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</si>
  <si>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</si>
  <si>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</si>
  <si>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</si>
  <si>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</si>
  <si>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</si>
  <si>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</si>
  <si>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</si>
  <si>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</si>
  <si>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</si>
  <si>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</si>
  <si>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</si>
  <si>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</si>
  <si>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</si>
  <si>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</si>
  <si>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</si>
  <si>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</si>
  <si>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</si>
  <si>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</si>
  <si>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</si>
  <si>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</si>
  <si>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</si>
  <si>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</si>
  <si>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</si>
  <si>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</si>
  <si>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</si>
  <si>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</si>
  <si>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</si>
  <si>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</si>
  <si>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</si>
  <si>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</si>
  <si>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</si>
  <si>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</si>
  <si>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</si>
  <si>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</si>
  <si>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</si>
  <si>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</si>
  <si>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</si>
  <si>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</si>
  <si>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</si>
  <si>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</si>
  <si>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</si>
  <si>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</si>
  <si>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</si>
  <si>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</si>
  <si>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</si>
  <si>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</si>
  <si>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</si>
  <si>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</si>
  <si>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</si>
  <si>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</si>
  <si>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</si>
  <si>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</si>
  <si>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</si>
  <si>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</si>
  <si>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</si>
  <si>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</si>
  <si>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</si>
  <si>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</si>
  <si>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</si>
  <si>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</si>
  <si>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</si>
  <si>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</si>
  <si>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</si>
  <si>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</si>
  <si>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</si>
  <si>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</si>
  <si>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</si>
  <si>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</si>
  <si>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</si>
  <si>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</si>
  <si>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</si>
  <si>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</si>
  <si>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</si>
  <si>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</si>
  <si>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</si>
  <si>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</si>
  <si>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</si>
  <si>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</si>
  <si>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</si>
  <si>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</si>
  <si>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</si>
  <si>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</si>
  <si>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</si>
  <si>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</si>
  <si>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</si>
  <si>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</si>
  <si>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</si>
  <si>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</si>
  <si>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</si>
  <si>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</si>
  <si>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</si>
  <si>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</si>
  <si>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</si>
  <si>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</si>
  <si>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</si>
  <si>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</si>
  <si>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</si>
  <si>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</si>
  <si>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</si>
  <si>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</si>
  <si>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</si>
  <si>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</si>
  <si>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</si>
  <si>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</si>
  <si>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</si>
  <si>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</si>
  <si>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</si>
  <si>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</si>
  <si>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</si>
  <si>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</si>
  <si>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</si>
  <si>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</si>
  <si>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</si>
  <si>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</si>
  <si>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</si>
  <si>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</si>
  <si>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</si>
  <si>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</si>
  <si>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</si>
  <si>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</si>
  <si>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</si>
  <si>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</si>
  <si>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</si>
  <si>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</si>
  <si>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</si>
  <si>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</si>
  <si>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</si>
  <si>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</si>
  <si>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</si>
  <si>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</si>
  <si>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</si>
  <si>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</si>
  <si>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</si>
  <si>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</si>
  <si>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</si>
  <si>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</si>
  <si>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</si>
  <si>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</si>
  <si>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</si>
  <si>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</si>
  <si>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</si>
  <si>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</si>
  <si>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</si>
  <si>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</si>
  <si>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</si>
  <si>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</si>
  <si>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</si>
  <si>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</si>
  <si>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</si>
  <si>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</si>
  <si>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</si>
  <si>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</si>
  <si>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</si>
  <si>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</si>
  <si>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</si>
  <si>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</si>
  <si>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</si>
  <si>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</si>
  <si>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</si>
  <si>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</si>
  <si>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</si>
  <si>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</si>
  <si>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</si>
  <si>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</si>
  <si>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</si>
  <si>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</si>
  <si>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</si>
  <si>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</si>
  <si>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</si>
  <si>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</si>
  <si>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</si>
  <si>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</si>
  <si>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</si>
  <si>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</si>
  <si>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</si>
  <si>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</si>
  <si>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</si>
  <si>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</si>
  <si>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</si>
  <si>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</si>
  <si>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</si>
  <si>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</si>
  <si>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</si>
  <si>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</si>
  <si>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</si>
  <si>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</si>
  <si>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</si>
  <si>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</si>
  <si>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</si>
  <si>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</si>
  <si>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</si>
  <si>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</si>
  <si>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</si>
  <si>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</si>
  <si>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</si>
  <si>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</si>
  <si>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</si>
  <si>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</si>
  <si>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</si>
  <si>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</si>
  <si>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</si>
  <si>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</si>
  <si>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</si>
  <si>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</si>
  <si>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</si>
  <si>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</si>
  <si>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</si>
  <si>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</si>
  <si>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</si>
  <si>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</si>
  <si>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</si>
  <si>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</si>
  <si>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</si>
  <si>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</si>
  <si>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</si>
  <si>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</si>
  <si>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</si>
  <si>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</si>
  <si>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</si>
  <si>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</si>
  <si>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</si>
  <si>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</si>
  <si>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</si>
  <si>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</si>
  <si>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</si>
  <si>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</si>
  <si>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</si>
  <si>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</si>
  <si>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</si>
  <si>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</si>
  <si>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</si>
  <si>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</si>
  <si>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</si>
  <si>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</si>
  <si>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</si>
  <si>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</si>
  <si>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</si>
  <si>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</si>
  <si>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</si>
  <si>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</si>
  <si>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</si>
  <si>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</si>
  <si>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</si>
  <si>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</si>
  <si>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</si>
  <si>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</si>
  <si>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</si>
  <si>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</si>
  <si>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</si>
  <si>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</si>
  <si>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</si>
  <si>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</si>
  <si>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</si>
  <si>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</si>
  <si>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</si>
  <si>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</si>
  <si>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</si>
  <si>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</si>
  <si>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</si>
  <si>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</si>
  <si>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</si>
  <si>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</si>
  <si>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</si>
  <si>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</si>
  <si>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</si>
  <si>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</si>
  <si>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</si>
  <si>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</si>
  <si>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</si>
  <si>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</si>
  <si>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</si>
  <si>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</si>
  <si>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</si>
  <si>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</si>
  <si>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</si>
  <si>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</si>
  <si>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</si>
  <si>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</si>
  <si>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</si>
  <si>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</si>
  <si>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</si>
  <si>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</si>
  <si>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</si>
  <si>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</si>
  <si>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</si>
  <si>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</si>
  <si>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</si>
  <si>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</si>
  <si>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</si>
  <si>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</si>
  <si>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</si>
  <si>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</si>
  <si>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</si>
  <si>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</si>
  <si>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</si>
  <si>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</si>
  <si>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</si>
  <si>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</si>
  <si>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</si>
  <si>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</si>
  <si>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</si>
  <si>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</si>
  <si>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</si>
  <si>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</si>
  <si>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</si>
  <si>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</si>
  <si>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</si>
  <si>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</si>
  <si>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</si>
  <si>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</si>
  <si>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</si>
  <si>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</si>
  <si>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</si>
  <si>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</si>
  <si>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</si>
  <si>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</si>
  <si>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</si>
  <si>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</si>
  <si>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</si>
  <si>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</si>
  <si>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</si>
  <si>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</si>
  <si>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</si>
  <si>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</si>
  <si>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</si>
  <si>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</si>
  <si>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</si>
  <si>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</si>
  <si>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</si>
  <si>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</si>
  <si>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</si>
  <si>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</si>
  <si>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</si>
  <si>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</si>
  <si>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</si>
  <si>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</si>
  <si>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</si>
  <si>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</si>
  <si>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</si>
  <si>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</si>
  <si>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</si>
  <si>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</si>
  <si>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</si>
  <si>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</si>
  <si>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</si>
  <si>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</si>
  <si>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</si>
  <si>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</si>
  <si>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</si>
  <si>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</si>
  <si>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</si>
  <si>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</si>
  <si>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</si>
  <si>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</si>
  <si>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</si>
  <si>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</si>
  <si>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</si>
  <si>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</si>
  <si>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</si>
  <si>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</si>
  <si>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</si>
  <si>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</si>
  <si>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</si>
  <si>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</si>
  <si>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</si>
  <si>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</si>
  <si>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</si>
  <si>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</si>
  <si>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</si>
  <si>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</si>
  <si>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</si>
  <si>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</si>
  <si>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</si>
  <si>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</si>
  <si>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</si>
  <si>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</si>
  <si>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</si>
  <si>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</si>
  <si>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</si>
  <si>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</si>
  <si>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</si>
  <si>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</si>
  <si>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</si>
  <si>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</si>
  <si>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</si>
  <si>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</si>
  <si>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</si>
  <si>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</si>
  <si>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</si>
  <si>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</si>
  <si>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</si>
  <si>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</si>
  <si>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</si>
  <si>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</si>
  <si>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</si>
  <si>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</si>
  <si>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</si>
  <si>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</si>
  <si>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</si>
  <si>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</si>
  <si>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</si>
  <si>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</si>
  <si>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</si>
  <si>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</si>
  <si>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</si>
  <si>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</si>
  <si>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</si>
  <si>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</si>
  <si>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</si>
  <si>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</si>
  <si>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</si>
  <si>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</si>
  <si>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</si>
  <si>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</si>
  <si>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</si>
  <si>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</si>
  <si>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</si>
  <si>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</si>
  <si>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</si>
  <si>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</si>
  <si>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</si>
  <si>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</si>
  <si>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</si>
  <si>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</si>
  <si>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</si>
  <si>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</si>
  <si>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</si>
  <si>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</si>
  <si>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</si>
  <si>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</si>
  <si>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</si>
  <si>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</si>
  <si>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</si>
  <si>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</si>
  <si>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</si>
  <si>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</si>
  <si>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</si>
  <si>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</si>
  <si>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</si>
  <si>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</si>
  <si>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</si>
  <si>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</si>
  <si>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</si>
  <si>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</si>
  <si>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</si>
  <si>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</si>
  <si>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</si>
  <si>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</si>
  <si>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</si>
  <si>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</si>
  <si>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</si>
  <si>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</si>
  <si>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</si>
  <si>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</si>
  <si>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</si>
  <si>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</si>
  <si>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</si>
  <si>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</si>
  <si>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</si>
  <si>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</si>
  <si>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</si>
  <si>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</si>
  <si>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</si>
  <si>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</si>
  <si>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</si>
  <si>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</si>
  <si>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</si>
  <si>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</si>
  <si>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</si>
  <si>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</si>
  <si>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</si>
  <si>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</si>
  <si>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</si>
  <si>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</si>
  <si>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</si>
  <si>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</si>
  <si>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</si>
  <si>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</si>
  <si>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</si>
  <si>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</si>
  <si>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</si>
  <si>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</si>
  <si>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</si>
  <si>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</si>
  <si>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</si>
  <si>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</si>
  <si>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</si>
  <si>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</si>
  <si>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</si>
  <si>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</si>
  <si>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</si>
  <si>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</si>
  <si>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</si>
  <si>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</si>
  <si>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</si>
  <si>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</si>
  <si>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</si>
  <si>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</si>
  <si>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</si>
  <si>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</si>
  <si>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</si>
  <si>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</si>
  <si>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</si>
  <si>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</si>
  <si>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</si>
  <si>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</si>
  <si>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</si>
  <si>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</si>
  <si>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</si>
  <si>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</si>
  <si>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</si>
  <si>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</si>
  <si>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</si>
  <si>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</si>
  <si>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</si>
  <si>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</si>
  <si>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</si>
  <si>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</si>
  <si>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</si>
  <si>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</si>
  <si>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</si>
  <si>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</si>
  <si>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</si>
  <si>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</si>
  <si>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</si>
  <si>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</si>
  <si>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</si>
  <si>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</si>
  <si>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</si>
  <si>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</si>
  <si>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</si>
  <si>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</si>
  <si>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</si>
  <si>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</si>
  <si>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</si>
  <si>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</si>
  <si>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</si>
  <si>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</si>
  <si>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</si>
  <si>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</si>
  <si>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</si>
  <si>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</si>
  <si>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</si>
  <si>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</si>
  <si>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</si>
  <si>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</si>
  <si>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</si>
  <si>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</si>
  <si>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</si>
  <si>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</si>
  <si>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</si>
  <si>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</si>
  <si>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</si>
  <si>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</si>
  <si>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</si>
  <si>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</si>
  <si>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</si>
  <si>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</si>
  <si>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</si>
  <si>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</si>
  <si>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</si>
  <si>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</si>
  <si>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</si>
  <si>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</si>
  <si>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</si>
  <si>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</si>
  <si>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</si>
  <si>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</si>
  <si>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</si>
  <si>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</si>
  <si>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</si>
  <si>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</si>
  <si>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</si>
  <si>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</si>
  <si>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</si>
  <si>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</si>
  <si>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</si>
  <si>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</si>
  <si>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</si>
  <si>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</si>
  <si>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</si>
  <si>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</si>
  <si>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</si>
  <si>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</si>
  <si>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</si>
  <si>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</si>
  <si>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</si>
  <si>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</si>
  <si>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</si>
  <si>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</si>
  <si>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</si>
  <si>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</si>
  <si>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</si>
  <si>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</si>
  <si>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</si>
  <si>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</si>
  <si>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</si>
  <si>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</si>
  <si>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</si>
  <si>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</si>
  <si>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</si>
  <si>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</si>
  <si>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</si>
  <si>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</si>
  <si>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</si>
  <si>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</si>
  <si>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</si>
  <si>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</si>
  <si>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</si>
  <si>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</si>
  <si>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</si>
  <si>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</si>
  <si>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</si>
  <si>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</si>
  <si>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</si>
  <si>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</si>
  <si>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</si>
  <si>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</si>
  <si>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</si>
  <si>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</si>
  <si>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</si>
  <si>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</si>
  <si>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</si>
  <si>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</si>
  <si>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</si>
  <si>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</si>
  <si>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</si>
  <si>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</si>
  <si>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</si>
  <si>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</si>
  <si>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</si>
  <si>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</si>
  <si>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</si>
  <si>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</si>
  <si>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</si>
  <si>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</si>
  <si>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</si>
  <si>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</si>
  <si>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</si>
  <si>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</si>
  <si>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</si>
  <si>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</si>
  <si>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</si>
  <si>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</si>
  <si>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</si>
  <si>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</si>
  <si>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</si>
  <si>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</si>
  <si>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</si>
  <si>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</si>
  <si>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</si>
  <si>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</si>
  <si>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</si>
  <si>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</si>
  <si>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</si>
  <si>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</si>
  <si>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</si>
  <si>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</si>
  <si>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</si>
  <si>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</si>
  <si>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</si>
  <si>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</si>
  <si>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</si>
  <si>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</si>
  <si>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</si>
  <si>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</si>
  <si>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</si>
  <si>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</si>
  <si>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</si>
  <si>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</si>
  <si>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</si>
  <si>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</si>
  <si>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</si>
  <si>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</si>
  <si>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</si>
  <si>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</si>
  <si>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</si>
  <si>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</si>
  <si>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</si>
  <si>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</si>
  <si>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</si>
  <si>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</si>
  <si>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</si>
  <si>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</si>
  <si>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</si>
  <si>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</si>
  <si>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</si>
  <si>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</si>
  <si>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</si>
  <si>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</si>
  <si>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</si>
  <si>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</si>
  <si>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</si>
  <si>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</si>
  <si>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</si>
  <si>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</si>
  <si>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</si>
  <si>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</si>
  <si>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</si>
  <si>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</si>
  <si>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</si>
  <si>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</si>
  <si>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</si>
  <si>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</si>
  <si>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</si>
  <si>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</si>
  <si>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</si>
  <si>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</si>
  <si>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</si>
  <si>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</si>
  <si>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</si>
  <si>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</si>
  <si>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</si>
  <si>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</si>
  <si>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</si>
  <si>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</si>
  <si>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</si>
  <si>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</si>
  <si>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</si>
  <si>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</si>
  <si>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</si>
  <si>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</si>
  <si>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</si>
  <si>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</si>
  <si>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</si>
  <si>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</si>
  <si>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</si>
  <si>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</si>
  <si>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</si>
  <si>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</si>
  <si>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</si>
  <si>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</si>
  <si>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</si>
  <si>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</si>
  <si>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</si>
  <si>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</si>
  <si>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</si>
  <si>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</si>
  <si>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</si>
  <si>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</si>
  <si>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</si>
  <si>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</si>
  <si>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</si>
  <si>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</si>
  <si>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</si>
  <si>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</si>
  <si>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</si>
  <si>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</si>
  <si>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</si>
  <si>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</si>
  <si>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</si>
  <si>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</si>
  <si>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</si>
  <si>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</si>
  <si>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</si>
  <si>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</si>
  <si>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</si>
  <si>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</si>
  <si>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</si>
  <si>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</si>
  <si>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</si>
  <si>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</si>
  <si>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</si>
  <si>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</si>
  <si>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</si>
  <si>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</si>
  <si>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</si>
  <si>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</si>
  <si>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</si>
  <si>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</si>
  <si>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</si>
  <si>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</si>
  <si>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</si>
  <si>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</si>
  <si>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</si>
  <si>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</si>
  <si>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</si>
  <si>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</si>
  <si>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</si>
  <si>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</si>
  <si>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</si>
  <si>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</si>
  <si>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</si>
  <si>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</si>
  <si>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</si>
  <si>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</si>
  <si>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</si>
  <si>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</si>
  <si>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</si>
  <si>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</si>
  <si>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</si>
  <si>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</si>
  <si>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</si>
  <si>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</si>
  <si>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</si>
  <si>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</si>
  <si>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</si>
  <si>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</si>
  <si>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</si>
  <si>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</si>
  <si>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</si>
  <si>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</si>
  <si>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</si>
  <si>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</si>
  <si>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</si>
  <si>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</si>
  <si>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</si>
  <si>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</si>
  <si>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</si>
  <si>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</si>
  <si>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</si>
  <si>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</si>
  <si>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</si>
  <si>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</si>
  <si>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</si>
  <si>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</si>
  <si>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</si>
  <si>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</si>
  <si>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</si>
  <si>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</si>
  <si>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</si>
  <si>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</si>
  <si>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</si>
  <si>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</si>
  <si>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</si>
  <si>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</si>
  <si>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</si>
  <si>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</si>
  <si>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</si>
  <si>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</si>
  <si>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</si>
  <si>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</si>
  <si>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</si>
  <si>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</si>
  <si>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</si>
  <si>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</si>
  <si>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</si>
  <si>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</si>
  <si>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</si>
  <si>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</si>
  <si>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</si>
  <si>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</si>
  <si>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</si>
  <si>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</si>
  <si>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</si>
  <si>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</si>
  <si>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</si>
  <si>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</si>
  <si>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</si>
  <si>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</si>
  <si>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</si>
  <si>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</si>
  <si>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</si>
  <si>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</si>
  <si>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</si>
  <si>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</si>
  <si>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</si>
  <si>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</si>
  <si>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</si>
  <si>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</si>
  <si>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</si>
  <si>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</si>
  <si>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</si>
  <si>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</si>
  <si>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</si>
  <si>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</si>
  <si>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</si>
  <si>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</si>
  <si>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</si>
  <si>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</si>
  <si>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</si>
  <si>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</si>
  <si>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</si>
  <si>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</si>
  <si>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</si>
  <si>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</si>
  <si>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</si>
  <si>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</si>
  <si>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</si>
  <si>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</si>
  <si>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</si>
  <si>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</si>
  <si>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</si>
  <si>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</si>
  <si>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</si>
  <si>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</si>
  <si>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</si>
  <si>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</si>
  <si>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</si>
  <si>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</si>
  <si>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</si>
  <si>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</si>
  <si>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</si>
  <si>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</si>
  <si>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</si>
  <si>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</si>
  <si>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</si>
  <si>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</si>
  <si>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</si>
  <si>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</si>
  <si>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</si>
  <si>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</si>
  <si>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</si>
  <si>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</si>
  <si>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</si>
  <si>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</si>
  <si>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</si>
  <si>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</si>
  <si>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</si>
  <si>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</si>
  <si>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</si>
  <si>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</si>
  <si>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</si>
  <si>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</si>
  <si>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</si>
  <si>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</si>
  <si>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</si>
  <si>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</si>
  <si>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</si>
  <si>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</si>
  <si>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</si>
  <si>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</si>
  <si>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</si>
  <si>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</si>
  <si>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</si>
  <si>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</si>
  <si>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</si>
  <si>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</si>
  <si>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</si>
  <si>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</si>
  <si>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</si>
  <si>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</si>
  <si>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</si>
  <si>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</si>
  <si>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</si>
  <si>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</si>
  <si>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</si>
  <si>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</si>
  <si>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</si>
  <si>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</si>
  <si>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</si>
  <si>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</si>
  <si>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</si>
  <si>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</si>
  <si>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</si>
  <si>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</si>
  <si>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</si>
  <si>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</si>
  <si>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</si>
  <si>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</si>
  <si>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</si>
  <si>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</si>
  <si>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</si>
  <si>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</si>
  <si>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</si>
  <si>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</si>
  <si>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</si>
  <si>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</si>
  <si>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</si>
  <si>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</si>
  <si>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</si>
  <si>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</si>
  <si>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</si>
  <si>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</si>
  <si>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</si>
  <si>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</si>
  <si>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</si>
  <si>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</si>
  <si>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</si>
  <si>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</si>
  <si>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</si>
  <si>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</si>
  <si>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</si>
  <si>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</si>
  <si>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</si>
  <si>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</si>
  <si>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</si>
  <si>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</si>
  <si>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</si>
  <si>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</si>
  <si>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</si>
  <si>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</si>
  <si>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</si>
  <si>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</si>
  <si>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</si>
  <si>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</si>
  <si>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</si>
  <si>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</si>
  <si>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</si>
  <si>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</si>
  <si>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</si>
  <si>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</si>
  <si>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</si>
  <si>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</si>
  <si>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</si>
  <si>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</si>
  <si>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</si>
  <si>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</si>
  <si>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</si>
  <si>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</si>
  <si>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</si>
  <si>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</si>
  <si>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</si>
  <si>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</si>
  <si>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</si>
  <si>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</si>
  <si>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</si>
  <si>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</si>
  <si>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</si>
  <si>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</si>
  <si>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</si>
  <si>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</si>
  <si>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</si>
  <si>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</si>
  <si>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</si>
  <si>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</si>
  <si>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</si>
  <si>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</si>
  <si>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</si>
  <si>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</si>
  <si>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</si>
  <si>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</si>
  <si>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</si>
  <si>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</si>
  <si>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</si>
  <si>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</si>
  <si>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</si>
  <si>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</si>
  <si>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</si>
  <si>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</si>
  <si>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</si>
  <si>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</si>
  <si>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</si>
  <si>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</si>
  <si>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</si>
  <si>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</si>
  <si>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</si>
  <si>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</si>
  <si>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</si>
  <si>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</si>
  <si>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</si>
  <si>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</si>
  <si>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</si>
  <si>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</si>
  <si>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</si>
  <si>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</si>
  <si>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</si>
  <si>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</si>
  <si>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</si>
  <si>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</si>
  <si>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</si>
  <si>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</si>
  <si>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</si>
  <si>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</si>
  <si>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</si>
  <si>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</si>
  <si>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</si>
  <si>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</si>
  <si>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</si>
  <si>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</si>
  <si>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</si>
  <si>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</si>
  <si>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</si>
  <si>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</si>
  <si>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</si>
  <si>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</si>
  <si>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</si>
  <si>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</si>
  <si>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</si>
  <si>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</si>
  <si>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</si>
  <si>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</si>
  <si>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</si>
  <si>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</si>
  <si>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</si>
  <si>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</si>
  <si>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</si>
  <si>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</si>
  <si>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</si>
  <si>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</si>
  <si>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</si>
  <si>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</si>
  <si>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</si>
  <si>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</si>
  <si>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</si>
  <si>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</si>
  <si>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</si>
  <si>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</si>
  <si>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</si>
  <si>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</si>
  <si>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</si>
  <si>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</si>
  <si>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</si>
  <si>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</si>
  <si>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</si>
  <si>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</si>
  <si>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</si>
  <si>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</si>
  <si>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</si>
  <si>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</si>
  <si>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</si>
  <si>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</si>
  <si>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</si>
  <si>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</si>
  <si>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</si>
  <si>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</si>
  <si>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</si>
  <si>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</si>
  <si>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</si>
  <si>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</si>
  <si>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</si>
  <si>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</si>
  <si>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</si>
  <si>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</si>
  <si>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</si>
  <si>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</si>
  <si>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</si>
  <si>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</si>
  <si>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</si>
  <si>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</si>
  <si>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</si>
  <si>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</si>
  <si>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</si>
  <si>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</si>
  <si>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</si>
  <si>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</si>
  <si>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</si>
  <si>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</si>
  <si>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</si>
  <si>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</si>
  <si>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</si>
  <si>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</si>
  <si>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</si>
  <si>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</si>
  <si>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</si>
  <si>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</si>
  <si>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</si>
  <si>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</si>
  <si>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</si>
  <si>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</si>
  <si>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</si>
  <si>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</si>
  <si>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</si>
  <si>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</si>
  <si>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</si>
  <si>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</si>
  <si>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</si>
  <si>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</si>
  <si>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</si>
  <si>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</si>
  <si>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</si>
  <si>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</si>
  <si>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</si>
  <si>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</si>
  <si>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</si>
  <si>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</si>
  <si>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</si>
  <si>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</si>
  <si>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</si>
  <si>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</si>
  <si>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</si>
  <si>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</si>
  <si>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</si>
  <si>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</si>
  <si>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</si>
  <si>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</si>
  <si>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</si>
  <si>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</si>
  <si>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</si>
  <si>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</si>
  <si>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</si>
  <si>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</si>
  <si>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</si>
  <si>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</si>
  <si>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</si>
  <si>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</si>
  <si>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</si>
  <si>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</si>
  <si>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</si>
  <si>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</si>
  <si>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</si>
  <si>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</si>
  <si>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</si>
  <si>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</si>
  <si>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</si>
  <si>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</si>
  <si>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</si>
  <si>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</si>
  <si>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</si>
  <si>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</si>
  <si>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</si>
  <si>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</si>
  <si>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</si>
  <si>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</si>
  <si>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</si>
  <si>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</si>
  <si>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</si>
  <si>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</si>
  <si>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</si>
  <si>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</si>
  <si>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</si>
  <si>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</si>
  <si>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</si>
  <si>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</si>
  <si>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</si>
  <si>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</si>
  <si>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</si>
  <si>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</si>
  <si>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</si>
  <si>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</si>
  <si>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</si>
  <si>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</si>
  <si>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</si>
  <si>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</si>
  <si>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</si>
  <si>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</si>
  <si>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</si>
  <si>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</si>
  <si>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</si>
  <si>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</si>
  <si>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</si>
  <si>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</si>
  <si>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</si>
  <si>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</si>
  <si>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</si>
  <si>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</si>
  <si>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</si>
  <si>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</si>
  <si>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</si>
  <si>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</si>
  <si>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</si>
  <si>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</si>
  <si>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</si>
  <si>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</si>
  <si>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</si>
  <si>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</si>
  <si>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</si>
  <si>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</si>
  <si>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</si>
  <si>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</si>
  <si>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</si>
  <si>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</si>
  <si>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</si>
  <si>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</si>
  <si>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</si>
  <si>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</si>
  <si>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</si>
  <si>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</si>
  <si>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</si>
  <si>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</si>
  <si>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</si>
  <si>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</si>
  <si>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</si>
  <si>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</si>
  <si>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</si>
  <si>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</si>
  <si>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</si>
  <si>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</si>
  <si>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</si>
  <si>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</si>
  <si>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</si>
  <si>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</si>
  <si>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</si>
  <si>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</si>
  <si>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</si>
  <si>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</si>
  <si>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</si>
  <si>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</si>
  <si>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</si>
  <si>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</si>
  <si>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</si>
  <si>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</si>
  <si>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</si>
  <si>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</si>
  <si>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</si>
  <si>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</si>
  <si>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</si>
  <si>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</si>
  <si>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</si>
  <si>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</si>
  <si>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</si>
  <si>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</si>
  <si>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</si>
  <si>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</si>
  <si>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</si>
  <si>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</si>
  <si>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</si>
  <si>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</si>
  <si>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</si>
  <si>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</si>
  <si>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</si>
  <si>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</si>
  <si>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</si>
  <si>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</si>
  <si>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</si>
  <si>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</si>
  <si>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</si>
  <si>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</si>
  <si>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</si>
  <si>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</si>
  <si>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</si>
  <si>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</si>
  <si>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</si>
  <si>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</si>
  <si>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</si>
  <si>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</si>
  <si>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</si>
  <si>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</si>
  <si>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</si>
  <si>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</si>
  <si>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</si>
  <si>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</si>
  <si>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</si>
  <si>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</si>
  <si>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</si>
  <si>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</si>
  <si>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</si>
  <si>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</si>
  <si>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</si>
  <si>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</si>
  <si>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</si>
  <si>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</si>
  <si>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</si>
  <si>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</si>
  <si>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</si>
  <si>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</si>
  <si>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</si>
  <si>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</si>
  <si>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</si>
  <si>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</si>
  <si>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</si>
  <si>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</si>
  <si>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</si>
  <si>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</si>
  <si>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</si>
  <si>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</si>
  <si>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</si>
  <si>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</si>
  <si>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</si>
  <si>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</si>
  <si>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</si>
  <si>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</si>
  <si>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</si>
  <si>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</si>
  <si>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</si>
  <si>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</si>
  <si>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</si>
  <si>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</si>
  <si>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</si>
  <si>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</si>
  <si>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</si>
  <si>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</si>
  <si>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</si>
  <si>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</si>
  <si>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</si>
  <si>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</si>
  <si>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</si>
  <si>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</si>
  <si>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</si>
  <si>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</si>
  <si>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</si>
  <si>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</si>
  <si>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</si>
  <si>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</si>
  <si>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</si>
  <si>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</si>
  <si>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</si>
  <si>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</si>
  <si>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</si>
  <si>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</si>
  <si>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</si>
  <si>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</si>
  <si>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</si>
  <si>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</si>
  <si>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</si>
  <si>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</si>
  <si>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</si>
  <si>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</si>
  <si>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</si>
  <si>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</si>
  <si>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</si>
  <si>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</si>
  <si>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</si>
  <si>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</si>
  <si>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</si>
  <si>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</si>
  <si>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</si>
  <si>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</si>
  <si>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</si>
  <si>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</si>
  <si>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</si>
  <si>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</si>
  <si>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</si>
  <si>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</si>
  <si>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</si>
  <si>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</si>
  <si>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</si>
  <si>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</si>
  <si>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</si>
  <si>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</si>
  <si>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</si>
  <si>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</si>
  <si>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</si>
  <si>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</si>
  <si>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</si>
  <si>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</si>
  <si>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</si>
  <si>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</si>
  <si>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</si>
  <si>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</si>
  <si>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</si>
  <si>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</si>
  <si>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</si>
  <si>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</si>
  <si>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</si>
  <si>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</si>
  <si>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</si>
  <si>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</si>
  <si>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</si>
  <si>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</si>
  <si>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</si>
  <si>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</si>
  <si>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</si>
  <si>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</si>
  <si>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</si>
  <si>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</si>
  <si>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</si>
  <si>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</si>
  <si>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</si>
  <si>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</si>
  <si>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</si>
  <si>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</si>
  <si>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</si>
  <si>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</si>
  <si>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</si>
  <si>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</si>
  <si>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</si>
  <si>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</si>
  <si>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</si>
  <si>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</si>
  <si>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</si>
  <si>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</si>
  <si>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</si>
  <si>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</si>
  <si>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</si>
  <si>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</si>
  <si>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</si>
  <si>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</si>
  <si>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</si>
  <si>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</si>
  <si>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</si>
  <si>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</si>
  <si>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</si>
  <si>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</si>
  <si>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</si>
  <si>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</si>
  <si>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</si>
  <si>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</si>
  <si>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</si>
  <si>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</si>
  <si>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</si>
  <si>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</si>
  <si>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</si>
  <si>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</si>
  <si>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</si>
  <si>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</si>
  <si>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</si>
  <si>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</si>
  <si>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</si>
  <si>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</si>
  <si>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</si>
  <si>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</si>
  <si>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</si>
  <si>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</si>
  <si>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</si>
  <si>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</si>
  <si>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</si>
  <si>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</si>
  <si>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</si>
  <si>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</si>
  <si>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</si>
  <si>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</si>
  <si>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</si>
  <si>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</si>
  <si>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</si>
  <si>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</si>
  <si>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</si>
  <si>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</si>
  <si>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</si>
  <si>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</si>
  <si>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</si>
  <si>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</si>
  <si>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</si>
  <si>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</si>
  <si>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</si>
  <si>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</si>
  <si>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</si>
  <si>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</si>
  <si>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</si>
  <si>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</si>
  <si>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</si>
  <si>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</si>
  <si>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</si>
  <si>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</si>
  <si>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</si>
  <si>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</si>
  <si>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</si>
  <si>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</si>
  <si>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</si>
  <si>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</si>
  <si>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</si>
  <si>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</si>
  <si>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</si>
  <si>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</si>
  <si>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</si>
  <si>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</si>
  <si>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</si>
  <si>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</si>
  <si>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</si>
  <si>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</si>
  <si>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</si>
  <si>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</si>
  <si>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</si>
  <si>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</si>
  <si>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</si>
  <si>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</si>
  <si>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</si>
  <si>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</si>
  <si>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</si>
  <si>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</si>
  <si>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</si>
  <si>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</si>
  <si>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</si>
  <si>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</si>
  <si>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</si>
  <si>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</si>
  <si>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</si>
  <si>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</si>
  <si>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</si>
  <si>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</si>
  <si>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</si>
  <si>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</si>
  <si>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</si>
  <si>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</si>
  <si>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</si>
  <si>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</si>
  <si>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</si>
  <si>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</si>
  <si>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</si>
  <si>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</si>
  <si>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</si>
  <si>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</si>
  <si>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</si>
  <si>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</si>
  <si>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</si>
  <si>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</si>
  <si>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</si>
  <si>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</si>
  <si>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</si>
  <si>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</si>
  <si>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</si>
  <si>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</si>
  <si>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</si>
  <si>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</si>
  <si>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</si>
  <si>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</si>
  <si>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</si>
  <si>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</si>
  <si>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</si>
  <si>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</si>
  <si>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</si>
  <si>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</si>
  <si>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</si>
  <si>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</si>
  <si>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</si>
  <si>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</si>
  <si>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</si>
  <si>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</si>
  <si>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</si>
  <si>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</si>
  <si>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</si>
  <si>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</si>
  <si>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</si>
  <si>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</si>
  <si>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</si>
  <si>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</si>
  <si>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</si>
  <si>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</si>
  <si>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</si>
  <si>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</si>
  <si>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</si>
  <si>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</si>
  <si>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</si>
  <si>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</si>
  <si>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</si>
  <si>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</si>
  <si>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</si>
  <si>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</si>
  <si>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</si>
  <si>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</si>
  <si>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</si>
  <si>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</si>
  <si>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</si>
  <si>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</si>
  <si>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</si>
  <si>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</si>
  <si>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</si>
  <si>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</si>
  <si>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</si>
  <si>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</si>
  <si>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</si>
  <si>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</si>
  <si>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</si>
  <si>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</si>
  <si>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</si>
  <si>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</si>
  <si>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</si>
  <si>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</si>
  <si>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</si>
  <si>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</si>
  <si>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</si>
  <si>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</si>
  <si>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</si>
  <si>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</si>
  <si>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</si>
  <si>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</si>
  <si>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</si>
  <si>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</si>
  <si>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</si>
  <si>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</si>
  <si>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</si>
  <si>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</si>
  <si>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</si>
  <si>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</si>
  <si>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</si>
  <si>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</si>
  <si>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</si>
  <si>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</si>
  <si>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</si>
  <si>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</si>
  <si>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</si>
  <si>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</si>
  <si>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</si>
  <si>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</si>
  <si>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</si>
  <si>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</si>
  <si>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</si>
  <si>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</si>
  <si>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</si>
  <si>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</si>
  <si>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</si>
  <si>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</si>
  <si>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</si>
  <si>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</si>
  <si>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</si>
  <si>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</si>
  <si>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</si>
  <si>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</si>
  <si>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</si>
  <si>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</si>
  <si>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</si>
  <si>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</si>
  <si>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</si>
  <si>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</si>
  <si>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</si>
  <si>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</si>
  <si>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</si>
  <si>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</si>
  <si>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</si>
  <si>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</si>
  <si>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</si>
  <si>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</si>
  <si>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</si>
  <si>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</si>
  <si>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</si>
  <si>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</si>
  <si>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</si>
  <si>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</si>
  <si>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</si>
  <si>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</si>
  <si>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</si>
  <si>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</si>
  <si>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</si>
  <si>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</si>
  <si>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</si>
  <si>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</si>
  <si>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</si>
  <si>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</si>
  <si>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</si>
  <si>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</si>
  <si>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</si>
  <si>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</si>
  <si>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</si>
  <si>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</si>
  <si>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</si>
  <si>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</si>
  <si>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</si>
  <si>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</si>
  <si>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</si>
  <si>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</si>
  <si>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</si>
  <si>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</si>
  <si>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</si>
  <si>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</si>
  <si>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</si>
  <si>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</si>
  <si>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</si>
  <si>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</si>
  <si>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</si>
  <si>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</si>
  <si>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</si>
  <si>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</si>
  <si>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</si>
  <si>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</si>
  <si>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</si>
  <si>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</si>
  <si>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</si>
  <si>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</si>
  <si>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</si>
  <si>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</si>
  <si>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</si>
  <si>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</si>
  <si>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</si>
  <si>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</si>
  <si>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</si>
  <si>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</si>
  <si>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</si>
  <si>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</si>
  <si>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</si>
  <si>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</si>
  <si>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</si>
  <si>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</si>
  <si>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</si>
  <si>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</si>
  <si>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</si>
  <si>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</si>
  <si>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</si>
  <si>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</si>
  <si>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</si>
  <si>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</si>
  <si>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</si>
  <si>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</si>
  <si>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</si>
  <si>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</si>
  <si>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</si>
  <si>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</si>
  <si>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</si>
  <si>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</si>
  <si>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</si>
  <si>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</si>
  <si>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</si>
  <si>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</si>
  <si>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</si>
  <si>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</si>
  <si>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</si>
  <si>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</si>
  <si>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</si>
  <si>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</si>
  <si>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</si>
  <si>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</si>
  <si>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</si>
  <si>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</si>
  <si>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</si>
  <si>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</si>
  <si>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</si>
  <si>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</si>
  <si>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</si>
  <si>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</si>
  <si>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</si>
  <si>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</si>
  <si>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</si>
  <si>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</si>
  <si>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</si>
  <si>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</si>
  <si>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</si>
  <si>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</si>
  <si>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</si>
  <si>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</si>
  <si>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</si>
  <si>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</si>
  <si>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</si>
  <si>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</si>
  <si>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</si>
  <si>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</si>
  <si>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</si>
  <si>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</si>
  <si>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</si>
  <si>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</si>
  <si>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</si>
  <si>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</si>
  <si>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</si>
  <si>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</si>
  <si>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</si>
  <si>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</si>
  <si>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</si>
  <si>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</si>
  <si>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</si>
  <si>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</si>
  <si>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</si>
  <si>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</si>
  <si>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</si>
  <si>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</si>
  <si>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</si>
  <si>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</si>
  <si>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</si>
  <si>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</si>
  <si>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</si>
  <si>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</si>
  <si>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</si>
  <si>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</si>
  <si>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</si>
  <si>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</si>
  <si>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</si>
  <si>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</si>
  <si>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</si>
  <si>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</si>
  <si>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</si>
  <si>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</si>
  <si>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</si>
  <si>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</si>
  <si>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</si>
  <si>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</si>
  <si>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</si>
  <si>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</si>
  <si>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</si>
  <si>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</si>
  <si>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</si>
  <si>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</si>
  <si>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</si>
  <si>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</si>
  <si>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</si>
  <si>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</si>
  <si>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</si>
  <si>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</si>
  <si>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</si>
  <si>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</si>
  <si>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</si>
  <si>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</si>
  <si>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</si>
  <si>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</si>
  <si>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</si>
  <si>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</si>
  <si>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</si>
  <si>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</si>
  <si>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</si>
  <si>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</si>
  <si>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</si>
  <si>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</si>
  <si>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</si>
  <si>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</si>
  <si>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</si>
  <si>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</si>
  <si>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</si>
  <si>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</si>
  <si>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</si>
  <si>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</si>
  <si>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</si>
  <si>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</si>
  <si>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</si>
  <si>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</si>
  <si>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</si>
  <si>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</si>
  <si>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</si>
  <si>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</si>
  <si>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</si>
  <si>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</si>
  <si>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</si>
  <si>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</si>
  <si>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</si>
  <si>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</si>
  <si>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</si>
  <si>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</si>
  <si>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</si>
  <si>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</si>
  <si>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</si>
  <si>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</si>
  <si>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</si>
  <si>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</si>
  <si>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</si>
  <si>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</si>
  <si>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</si>
  <si>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</si>
  <si>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</si>
  <si>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</si>
  <si>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</si>
  <si>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</si>
  <si>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</si>
  <si>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</si>
  <si>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</si>
  <si>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</si>
  <si>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</si>
  <si>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</si>
  <si>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</si>
  <si>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</si>
  <si>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</si>
  <si>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</si>
  <si>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</si>
  <si>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</si>
  <si>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</si>
  <si>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</si>
  <si>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</si>
  <si>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</si>
  <si>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</si>
  <si>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</si>
  <si>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</si>
  <si>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</si>
  <si>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</si>
  <si>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</si>
  <si>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</si>
  <si>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</si>
  <si>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</si>
  <si>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</si>
  <si>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</si>
  <si>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</si>
  <si>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</si>
  <si>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</si>
  <si>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</si>
  <si>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</si>
  <si>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</si>
  <si>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</si>
  <si>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</si>
  <si>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</si>
  <si>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</si>
  <si>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</si>
  <si>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</si>
  <si>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</si>
  <si>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</si>
  <si>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</si>
  <si>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</si>
  <si>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</si>
  <si>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</si>
  <si>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</si>
  <si>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</si>
  <si>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</si>
  <si>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</si>
  <si>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</si>
  <si>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</si>
  <si>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</si>
  <si>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</si>
  <si>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</si>
  <si>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</si>
  <si>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</si>
  <si>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</si>
  <si>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</si>
  <si>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</si>
  <si>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</si>
  <si>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</si>
  <si>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</si>
  <si>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</si>
  <si>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</si>
  <si>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</si>
  <si>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</si>
  <si>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</si>
  <si>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</si>
  <si>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</si>
  <si>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</si>
  <si>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</si>
  <si>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</si>
  <si>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</si>
  <si>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</si>
  <si>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</si>
  <si>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</si>
  <si>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</si>
  <si>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</si>
  <si>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</si>
  <si>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</si>
  <si>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</si>
  <si>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</si>
  <si>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</si>
  <si>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</si>
  <si>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</si>
  <si>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</si>
  <si>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</si>
  <si>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</si>
  <si>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</si>
  <si>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</si>
  <si>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</si>
  <si>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</si>
  <si>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</si>
  <si>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</si>
  <si>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</si>
  <si>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</si>
  <si>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</si>
  <si>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</si>
  <si>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</si>
  <si>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</si>
  <si>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</si>
  <si>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</si>
  <si>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</si>
  <si>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</si>
  <si>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</si>
  <si>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</si>
  <si>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</si>
  <si>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</si>
  <si>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</si>
  <si>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</si>
  <si>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</si>
  <si>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</si>
  <si>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</si>
  <si>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</si>
  <si>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</si>
  <si>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</si>
  <si>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</si>
  <si>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</si>
  <si>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</si>
  <si>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</si>
  <si>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</si>
  <si>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</si>
  <si>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</si>
  <si>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</si>
  <si>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</si>
  <si>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</si>
  <si>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</si>
  <si>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</si>
  <si>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</si>
  <si>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</si>
  <si>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</si>
  <si>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</si>
  <si>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</si>
  <si>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</si>
  <si>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</si>
  <si>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</si>
  <si>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</si>
  <si>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</si>
  <si>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</si>
  <si>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</si>
  <si>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</si>
  <si>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</si>
  <si>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</si>
  <si>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</si>
  <si>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</si>
  <si>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</si>
  <si>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</si>
  <si>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</si>
  <si>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</si>
  <si>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</si>
  <si>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</si>
  <si>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</si>
  <si>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</si>
  <si>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</si>
  <si>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</si>
  <si>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</si>
  <si>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</si>
  <si>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</si>
  <si>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</si>
  <si>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</si>
  <si>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</si>
  <si>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</si>
  <si>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</si>
  <si>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</si>
  <si>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</si>
  <si>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</si>
  <si>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</si>
  <si>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</si>
  <si>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</si>
  <si>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</si>
  <si>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</si>
  <si>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</si>
  <si>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</si>
  <si>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</si>
  <si>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</si>
  <si>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</si>
  <si>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</si>
  <si>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</si>
  <si>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</si>
  <si>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</si>
  <si>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</si>
  <si>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</si>
  <si>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</si>
  <si>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</si>
  <si>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</si>
  <si>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</si>
  <si>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</si>
  <si>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</si>
  <si>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</si>
  <si>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</si>
  <si>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</si>
  <si>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</si>
  <si>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</si>
  <si>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</si>
  <si>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</si>
  <si>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</si>
  <si>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</si>
  <si>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</si>
  <si>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</si>
  <si>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</si>
  <si>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</si>
  <si>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</si>
  <si>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</si>
  <si>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</si>
  <si>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</si>
  <si>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</si>
  <si>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</si>
  <si>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</si>
  <si>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</si>
  <si>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</si>
  <si>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</si>
  <si>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</si>
  <si>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</si>
  <si>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</si>
  <si>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</si>
  <si>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</si>
  <si>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</si>
  <si>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</si>
  <si>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</si>
  <si>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</si>
  <si>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</si>
  <si>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</si>
  <si>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</si>
  <si>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</si>
  <si>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</si>
  <si>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</si>
  <si>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</si>
  <si>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</si>
  <si>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</si>
  <si>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</si>
  <si>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</si>
  <si>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</si>
  <si>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</si>
  <si>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</si>
  <si>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</si>
  <si>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</si>
  <si>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</si>
  <si>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</si>
  <si>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</si>
  <si>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</si>
  <si>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</si>
  <si>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</si>
  <si>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</si>
  <si>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</si>
  <si>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</si>
  <si>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</si>
  <si>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</si>
  <si>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</si>
  <si>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</si>
  <si>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</si>
  <si>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</si>
  <si>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</si>
  <si>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</si>
  <si>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</si>
  <si>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</si>
  <si>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</si>
  <si>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</si>
  <si>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</si>
  <si>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</si>
  <si>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</si>
  <si>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</si>
  <si>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</si>
  <si>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</si>
  <si>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</si>
  <si>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</si>
  <si>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</si>
  <si>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</si>
  <si>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</si>
  <si>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</si>
  <si>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</si>
  <si>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</si>
  <si>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</si>
  <si>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</si>
  <si>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</si>
  <si>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</si>
  <si>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</si>
  <si>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</si>
  <si>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</si>
  <si>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</si>
  <si>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</si>
  <si>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</si>
  <si>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</si>
  <si>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</si>
  <si>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</si>
  <si>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</si>
  <si>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</si>
  <si>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</si>
  <si>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</si>
  <si>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</si>
  <si>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</si>
  <si>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</si>
  <si>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</si>
  <si>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</si>
  <si>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</si>
  <si>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</si>
  <si>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</si>
  <si>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</si>
  <si>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</si>
  <si>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</si>
  <si>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</si>
  <si>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</si>
  <si>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</si>
  <si>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</si>
  <si>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</si>
  <si>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</si>
  <si>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</si>
  <si>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</si>
  <si>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</si>
  <si>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</si>
  <si>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</si>
  <si>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</si>
  <si>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</si>
  <si>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</si>
  <si>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</si>
  <si>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</si>
  <si>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</si>
  <si>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</si>
  <si>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</si>
  <si>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</si>
  <si>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</si>
  <si>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</si>
  <si>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</si>
  <si>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</si>
  <si>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</si>
  <si>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</si>
  <si>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</si>
  <si>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</si>
  <si>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</si>
  <si>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</si>
  <si>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</si>
  <si>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</si>
  <si>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</si>
  <si>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</si>
  <si>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</si>
  <si>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</si>
  <si>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</si>
  <si>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</si>
  <si>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</si>
  <si>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</si>
  <si>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</si>
  <si>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</si>
  <si>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</si>
  <si>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</si>
  <si>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</si>
  <si>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</si>
  <si>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</si>
  <si>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</si>
  <si>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</si>
  <si>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</si>
  <si>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</si>
  <si>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</si>
  <si>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</si>
  <si>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</si>
  <si>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</si>
  <si>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</si>
  <si>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</si>
  <si>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</si>
  <si>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</si>
  <si>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</si>
  <si>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</si>
  <si>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</si>
  <si>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</si>
  <si>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</si>
  <si>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</si>
  <si>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</si>
  <si>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</si>
  <si>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</si>
  <si>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</si>
  <si>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</si>
  <si>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</si>
  <si>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</si>
  <si>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</si>
  <si>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</si>
  <si>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</si>
  <si>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</si>
  <si>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</si>
  <si>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</si>
  <si>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</si>
  <si>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</si>
  <si>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</si>
  <si>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</si>
  <si>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</si>
  <si>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</si>
  <si>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</si>
  <si>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</si>
  <si>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</si>
  <si>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</si>
  <si>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</si>
  <si>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</si>
  <si>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</si>
  <si>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</si>
  <si>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</si>
  <si>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</si>
  <si>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</si>
  <si>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</si>
  <si>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</si>
  <si>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</si>
  <si>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</si>
  <si>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</si>
  <si>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</si>
  <si>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</si>
  <si>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</si>
  <si>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</si>
  <si>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</si>
  <si>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</si>
  <si>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</si>
  <si>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</si>
  <si>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</si>
  <si>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</si>
  <si>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</si>
  <si>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</si>
  <si>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</si>
  <si>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</si>
  <si>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</si>
  <si>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</si>
  <si>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</si>
  <si>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</si>
  <si>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</si>
  <si>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</si>
  <si>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</si>
  <si>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</si>
  <si>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</si>
  <si>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</si>
  <si>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</si>
  <si>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</si>
  <si>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</si>
  <si>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</si>
  <si>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</si>
  <si>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</si>
  <si>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</si>
  <si>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</si>
  <si>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</si>
  <si>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</si>
  <si>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</si>
  <si>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</si>
  <si>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</si>
  <si>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</si>
  <si>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</si>
  <si>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</si>
  <si>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</si>
  <si>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</si>
  <si>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</si>
  <si>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</si>
  <si>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</si>
  <si>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</si>
  <si>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</si>
  <si>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</si>
  <si>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</si>
  <si>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</si>
  <si>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</si>
  <si>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</si>
  <si>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</si>
  <si>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</si>
  <si>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</si>
  <si>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</si>
  <si>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</si>
  <si>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</si>
  <si>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</si>
  <si>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</si>
  <si>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</si>
  <si>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</si>
  <si>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</si>
  <si>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</si>
  <si>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</si>
  <si>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</si>
  <si>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</si>
  <si>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</si>
  <si>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</si>
  <si>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</si>
  <si>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</si>
  <si>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</si>
  <si>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</si>
  <si>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</si>
  <si>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</si>
  <si>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</si>
  <si>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</si>
  <si>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</si>
  <si>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</si>
  <si>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</si>
  <si>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</si>
  <si>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</si>
  <si>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</si>
  <si>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</si>
  <si>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</si>
  <si>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</si>
  <si>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</si>
  <si>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</si>
  <si>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</si>
  <si>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</si>
  <si>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</si>
  <si>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</si>
  <si>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</si>
  <si>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</si>
  <si>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</si>
  <si>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</si>
  <si>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</si>
  <si>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</si>
  <si>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</si>
  <si>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</si>
  <si>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</si>
  <si>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</si>
  <si>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</si>
  <si>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</si>
  <si>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</si>
  <si>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</si>
  <si>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</si>
  <si>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</si>
  <si>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</si>
  <si>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</si>
  <si>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</si>
  <si>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</si>
  <si>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</si>
  <si>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</si>
  <si>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</si>
  <si>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</si>
  <si>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</si>
  <si>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</si>
  <si>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</si>
  <si>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</si>
  <si>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</si>
  <si>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</si>
  <si>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</si>
  <si>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</si>
  <si>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</si>
  <si>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</si>
  <si>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</si>
  <si>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</si>
  <si>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</si>
  <si>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</si>
  <si>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</si>
  <si>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</si>
  <si>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</si>
  <si>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</si>
  <si>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</si>
  <si>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</si>
  <si>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</si>
  <si>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</si>
  <si>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</si>
  <si>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</si>
  <si>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</si>
  <si>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</si>
  <si>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</si>
  <si>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</si>
  <si>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</si>
  <si>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</si>
  <si>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</si>
  <si>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</si>
  <si>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</si>
  <si>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</si>
  <si>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</si>
  <si>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</si>
  <si>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</si>
  <si>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</si>
  <si>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</si>
  <si>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</si>
  <si>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</si>
  <si>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</si>
  <si>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</si>
  <si>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</si>
  <si>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</si>
  <si>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</si>
  <si>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</si>
  <si>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</si>
  <si>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</si>
  <si>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</si>
  <si>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</si>
  <si>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</si>
  <si>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</si>
  <si>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</si>
  <si>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</si>
  <si>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</si>
  <si>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</si>
  <si>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</si>
  <si>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</si>
  <si>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</si>
  <si>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</si>
  <si>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</si>
  <si>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</si>
  <si>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</si>
  <si>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</si>
  <si>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</si>
  <si>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</si>
  <si>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</si>
  <si>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</si>
  <si>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</si>
  <si>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</si>
  <si>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</si>
  <si>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</si>
  <si>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</si>
  <si>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</si>
  <si>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</si>
  <si>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</si>
  <si>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</si>
  <si>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</si>
  <si>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</si>
  <si>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</si>
  <si>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</si>
  <si>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</si>
  <si>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</si>
  <si>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</si>
  <si>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</si>
  <si>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</si>
  <si>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</si>
  <si>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</si>
  <si>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</si>
  <si>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</si>
  <si>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</si>
  <si>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</si>
  <si>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</si>
  <si>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</si>
  <si>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</si>
  <si>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</si>
  <si>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</si>
  <si>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</si>
  <si>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</si>
  <si>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</si>
  <si>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</si>
  <si>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</si>
  <si>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</si>
  <si>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</si>
  <si>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</si>
  <si>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</si>
  <si>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</si>
  <si>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</si>
  <si>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</si>
  <si>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</si>
  <si>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</si>
  <si>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</si>
  <si>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</si>
  <si>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</si>
  <si>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</si>
  <si>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</si>
  <si>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</si>
  <si>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</si>
  <si>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</si>
  <si>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</si>
  <si>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</si>
  <si>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</si>
  <si>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</si>
  <si>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</si>
  <si>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</si>
  <si>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</si>
  <si>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</si>
  <si>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</si>
  <si>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</si>
  <si>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</si>
  <si>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</si>
  <si>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</si>
  <si>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</si>
  <si>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</si>
  <si>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</si>
  <si>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</si>
  <si>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</si>
  <si>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</si>
  <si>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</si>
  <si>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</si>
  <si>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</si>
  <si>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</si>
  <si>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</si>
  <si>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</si>
  <si>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</si>
  <si>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</si>
  <si>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</si>
  <si>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</si>
  <si>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</si>
  <si>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</si>
  <si>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</si>
  <si>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</si>
  <si>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</si>
  <si>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</si>
  <si>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</si>
  <si>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</si>
  <si>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</si>
  <si>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</si>
  <si>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</si>
  <si>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</si>
  <si>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</si>
  <si>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</si>
  <si>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</si>
  <si>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</si>
  <si>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</si>
  <si>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</si>
  <si>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</si>
  <si>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</si>
  <si>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</si>
  <si>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</si>
  <si>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</si>
  <si>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</si>
  <si>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</si>
  <si>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</si>
  <si>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</si>
  <si>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</si>
  <si>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</si>
  <si>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</si>
  <si>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</si>
  <si>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</si>
  <si>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</si>
  <si>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</si>
  <si>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</si>
  <si>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</si>
  <si>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</si>
  <si>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</si>
  <si>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</si>
  <si>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</si>
  <si>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</si>
  <si>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</si>
  <si>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</si>
  <si>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</si>
  <si>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</si>
  <si>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</si>
  <si>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</si>
  <si>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</si>
  <si>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</si>
  <si>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</si>
  <si>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</si>
  <si>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</si>
  <si>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</si>
  <si>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</si>
  <si>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</si>
  <si>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</si>
  <si>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</si>
  <si>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</si>
  <si>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</si>
  <si>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</si>
  <si>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</si>
  <si>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</si>
  <si>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</si>
  <si>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</si>
  <si>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</si>
  <si>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</si>
  <si>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</si>
  <si>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</si>
  <si>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</si>
  <si>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</si>
  <si>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</si>
  <si>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</si>
  <si>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</si>
  <si>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</si>
  <si>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</si>
  <si>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</si>
  <si>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</si>
  <si>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</si>
  <si>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</si>
  <si>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</si>
  <si>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</si>
  <si>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</si>
  <si>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</si>
  <si>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</si>
  <si>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</si>
  <si>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</si>
  <si>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</si>
  <si>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</si>
  <si>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</si>
  <si>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</si>
  <si>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</si>
  <si>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</si>
  <si>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</si>
  <si>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</si>
  <si>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</si>
  <si>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</si>
  <si>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</si>
  <si>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</si>
  <si>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</si>
  <si>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</si>
  <si>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</si>
  <si>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</si>
  <si>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</si>
  <si>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</si>
  <si>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</si>
  <si>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</si>
  <si>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</si>
  <si>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</si>
  <si>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</si>
  <si>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</si>
  <si>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</si>
  <si>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</si>
  <si>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</si>
  <si>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</si>
  <si>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</si>
  <si>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</si>
  <si>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</si>
  <si>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</si>
  <si>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</si>
  <si>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</si>
  <si>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</si>
  <si>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</si>
  <si>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</si>
  <si>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</si>
  <si>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</si>
  <si>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</si>
  <si>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</si>
  <si>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</si>
  <si>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</si>
  <si>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</si>
  <si>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</si>
  <si>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</si>
  <si>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</si>
  <si>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</si>
  <si>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</si>
  <si>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</si>
  <si>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</si>
  <si>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</si>
  <si>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</si>
  <si>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</si>
  <si>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</si>
  <si>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</si>
  <si>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</si>
  <si>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</si>
  <si>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</si>
  <si>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</si>
  <si>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</si>
  <si>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</si>
  <si>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</si>
  <si>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</si>
  <si>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</si>
  <si>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</si>
  <si>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</si>
  <si>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</si>
  <si>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</si>
  <si>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</si>
  <si>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</si>
  <si>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</si>
  <si>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</si>
  <si>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</si>
  <si>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</si>
  <si>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</si>
  <si>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</si>
  <si>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</si>
  <si>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</si>
  <si>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</si>
  <si>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</si>
  <si>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</si>
  <si>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</si>
  <si>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</si>
  <si>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</si>
  <si>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</si>
  <si>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</si>
  <si>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</si>
  <si>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</si>
  <si>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</si>
  <si>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</si>
  <si>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</si>
  <si>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</si>
  <si>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</si>
  <si>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</si>
  <si>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</si>
  <si>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</si>
  <si>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</si>
  <si>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</si>
  <si>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</si>
  <si>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</si>
  <si>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</si>
  <si>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</si>
  <si>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</si>
  <si>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</si>
  <si>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</si>
  <si>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</si>
  <si>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</si>
  <si>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</si>
  <si>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</si>
  <si>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</si>
  <si>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</si>
  <si>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</si>
  <si>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</si>
  <si>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</si>
  <si>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</si>
  <si>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</si>
  <si>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</si>
  <si>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</si>
  <si>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</si>
  <si>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</si>
  <si>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</si>
  <si>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</si>
  <si>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</si>
  <si>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</si>
  <si>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</si>
  <si>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</si>
  <si>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</si>
  <si>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</si>
  <si>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</si>
  <si>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</si>
  <si>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</si>
  <si>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</si>
  <si>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</si>
  <si>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</si>
  <si>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</si>
  <si>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</si>
  <si>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</si>
  <si>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</si>
  <si>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</si>
  <si>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</si>
  <si>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</si>
  <si>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</si>
  <si>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</si>
  <si>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</si>
  <si>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</si>
  <si>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</si>
  <si>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</si>
  <si>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</si>
  <si>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</si>
  <si>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</si>
  <si>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</si>
  <si>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</si>
  <si>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</si>
  <si>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</si>
  <si>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</si>
  <si>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</si>
  <si>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</si>
  <si>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</si>
  <si>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</si>
  <si>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</si>
  <si>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</si>
  <si>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</si>
  <si>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</si>
  <si>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</si>
  <si>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</si>
  <si>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</si>
  <si>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</si>
  <si>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</si>
  <si>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</si>
  <si>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</si>
  <si>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</si>
  <si>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</si>
  <si>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</si>
  <si>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</si>
  <si>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</si>
  <si>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</si>
  <si>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</si>
  <si>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</si>
  <si>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</si>
  <si>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</si>
  <si>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</si>
  <si>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</si>
  <si>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</si>
  <si>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</si>
  <si>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</si>
  <si>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</si>
  <si>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</si>
  <si>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</si>
  <si>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</si>
  <si>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</si>
  <si>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</si>
  <si>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</si>
  <si>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</si>
  <si>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</si>
  <si>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</si>
  <si>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</si>
  <si>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</si>
  <si>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</si>
  <si>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</si>
  <si>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</si>
  <si>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</si>
  <si>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</si>
  <si>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</si>
  <si>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</si>
  <si>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</si>
  <si>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</si>
  <si>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</si>
  <si>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</si>
  <si>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</si>
  <si>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</si>
  <si>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</si>
  <si>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</si>
  <si>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</si>
  <si>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</si>
  <si>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</si>
  <si>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</si>
  <si>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</si>
  <si>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</si>
  <si>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</si>
  <si>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</si>
  <si>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</si>
  <si>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</si>
  <si>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</si>
  <si>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</si>
  <si>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</si>
  <si>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</si>
  <si>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</si>
  <si>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</si>
  <si>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</si>
  <si>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</si>
  <si>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</si>
  <si>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</si>
  <si>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</si>
  <si>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</si>
  <si>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</si>
  <si>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</si>
  <si>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</si>
  <si>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</si>
  <si>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</si>
  <si>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</si>
  <si>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</si>
  <si>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</si>
  <si>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</si>
  <si>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</si>
  <si>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</si>
  <si>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</si>
  <si>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</si>
  <si>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</si>
  <si>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</si>
  <si>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</si>
  <si>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</si>
  <si>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</si>
  <si>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</si>
  <si>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</si>
  <si>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</si>
  <si>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</si>
  <si>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</si>
  <si>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</si>
  <si>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</si>
  <si>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</si>
  <si>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</si>
  <si>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</si>
  <si>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</si>
  <si>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</si>
  <si>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</si>
  <si>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</si>
  <si>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</si>
  <si>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</si>
  <si>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</si>
  <si>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</si>
  <si>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</si>
  <si>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</si>
  <si>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</si>
  <si>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</si>
  <si>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</si>
  <si>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</si>
  <si>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</si>
  <si>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</si>
  <si>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</si>
  <si>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</si>
  <si>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</si>
  <si>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</si>
  <si>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</si>
  <si>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</si>
  <si>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</si>
  <si>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</si>
  <si>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</si>
  <si>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</si>
  <si>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</si>
  <si>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</si>
  <si>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</si>
  <si>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</si>
  <si>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</si>
  <si>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</si>
  <si>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</si>
  <si>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</si>
  <si>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</si>
  <si>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</si>
  <si>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</si>
  <si>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</si>
  <si>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</si>
  <si>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</si>
  <si>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</si>
  <si>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</si>
  <si>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</si>
  <si>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</si>
  <si>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</si>
  <si>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</si>
  <si>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</si>
  <si>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</si>
  <si>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</si>
  <si>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</si>
  <si>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</si>
  <si>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</si>
  <si>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</si>
  <si>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</si>
  <si>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</si>
  <si>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</si>
  <si>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</si>
  <si>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</si>
  <si>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</si>
  <si>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</si>
  <si>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</si>
  <si>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</si>
  <si>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</si>
  <si>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</si>
  <si>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</si>
  <si>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</si>
  <si>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</si>
  <si>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</si>
  <si>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</si>
  <si>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</si>
  <si>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</si>
  <si>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</si>
  <si>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</si>
  <si>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</si>
  <si>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</si>
  <si>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</si>
  <si>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</si>
  <si>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</si>
  <si>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</si>
  <si>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</si>
  <si>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</si>
  <si>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</si>
  <si>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</si>
  <si>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</si>
  <si>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</si>
  <si>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</si>
  <si>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</si>
  <si>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</si>
  <si>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</si>
  <si>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</si>
  <si>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</si>
  <si>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</si>
  <si>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</si>
  <si>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</si>
  <si>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</si>
  <si>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</si>
  <si>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</si>
  <si>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</si>
  <si>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</si>
  <si>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</si>
  <si>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</si>
  <si>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</si>
  <si>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</si>
  <si>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</si>
  <si>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</si>
  <si>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</si>
  <si>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</si>
  <si>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</si>
  <si>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</si>
  <si>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</si>
  <si>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</si>
  <si>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</si>
  <si>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</si>
  <si>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</si>
  <si>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</si>
  <si>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</si>
  <si>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</si>
  <si>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</si>
  <si>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</si>
  <si>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</si>
  <si>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</si>
  <si>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</si>
  <si>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</si>
  <si>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</si>
  <si>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</si>
  <si>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</si>
  <si>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</si>
  <si>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</si>
  <si>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</si>
  <si>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</si>
  <si>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</si>
  <si>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</si>
  <si>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</si>
  <si>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</si>
  <si>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</si>
  <si>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</si>
  <si>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</si>
  <si>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</si>
  <si>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</si>
  <si>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</si>
  <si>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</si>
  <si>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</si>
  <si>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</si>
  <si>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</si>
  <si>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</si>
  <si>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</si>
  <si>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</si>
  <si>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</si>
  <si>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</si>
  <si>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</si>
  <si>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</si>
  <si>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</si>
  <si>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</si>
  <si>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</si>
  <si>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</si>
  <si>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</si>
  <si>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</si>
  <si>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</si>
  <si>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</si>
  <si>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</si>
  <si>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</si>
  <si>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</si>
  <si>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</si>
  <si>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</si>
  <si>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</si>
  <si>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</si>
  <si>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</si>
  <si>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</si>
  <si>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</si>
  <si>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</si>
  <si>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</si>
  <si>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</si>
  <si>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</si>
  <si>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</si>
  <si>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</si>
  <si>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</si>
  <si>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</si>
  <si>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</si>
  <si>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</si>
  <si>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</si>
  <si>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</si>
  <si>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</si>
  <si>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</si>
  <si>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</si>
  <si>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</si>
  <si>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</si>
  <si>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</si>
  <si>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</si>
  <si>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</si>
  <si>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</si>
  <si>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</si>
  <si>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</si>
  <si>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</si>
  <si>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</si>
  <si>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</si>
  <si>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</si>
  <si>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</si>
  <si>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</si>
  <si>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</si>
  <si>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</si>
  <si>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</si>
  <si>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</si>
  <si>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</si>
  <si>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</si>
  <si>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</si>
  <si>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</si>
  <si>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</si>
  <si>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</si>
  <si>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</si>
  <si>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</si>
  <si>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</si>
  <si>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</si>
  <si>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</si>
  <si>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</si>
  <si>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</si>
  <si>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</si>
  <si>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</si>
  <si>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</si>
  <si>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</si>
  <si>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</si>
  <si>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</si>
  <si>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</si>
  <si>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</si>
  <si>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</si>
  <si>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</si>
  <si>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</si>
  <si>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</si>
  <si>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</si>
  <si>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</si>
  <si>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</si>
  <si>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</si>
  <si>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</si>
  <si>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</si>
  <si>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</si>
  <si>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</si>
  <si>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</si>
  <si>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</si>
  <si>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</si>
  <si>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</si>
  <si>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</si>
  <si>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</si>
  <si>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</si>
  <si>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</si>
  <si>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</si>
  <si>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</si>
  <si>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</si>
  <si>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</si>
  <si>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</si>
  <si>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</si>
  <si>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</si>
  <si>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</si>
  <si>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</si>
  <si>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</si>
  <si>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</si>
  <si>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</si>
  <si>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</si>
  <si>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</si>
  <si>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</si>
  <si>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</si>
  <si>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</si>
  <si>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</si>
  <si>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</si>
  <si>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</si>
  <si>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</si>
  <si>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</si>
  <si>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</si>
  <si>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</si>
  <si>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</si>
  <si>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</si>
  <si>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</si>
  <si>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</si>
  <si>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</si>
  <si>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</si>
  <si>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</si>
  <si>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</si>
  <si>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</si>
  <si>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</si>
  <si>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</si>
  <si>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</si>
  <si>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</si>
  <si>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</si>
  <si>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</si>
  <si>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</si>
  <si>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</si>
  <si>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</si>
  <si>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</si>
  <si>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</si>
  <si>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</si>
  <si>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</si>
  <si>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</si>
  <si>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</si>
  <si>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</si>
  <si>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</si>
  <si>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</si>
  <si>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</si>
  <si>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</si>
  <si>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</si>
  <si>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</si>
  <si>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</si>
  <si>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</si>
  <si>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</si>
  <si>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</si>
  <si>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</si>
  <si>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</si>
  <si>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</si>
  <si>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</si>
  <si>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</si>
  <si>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</si>
  <si>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</si>
  <si>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</si>
  <si>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</si>
  <si>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</si>
  <si>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</si>
  <si>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</si>
  <si>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</si>
  <si>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</si>
  <si>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</si>
  <si>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</si>
  <si>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</si>
  <si>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</si>
  <si>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</si>
  <si>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</si>
  <si>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</si>
  <si>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</si>
  <si>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</si>
  <si>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</si>
  <si>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</si>
  <si>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</si>
  <si>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</si>
  <si>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</si>
  <si>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</si>
  <si>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</si>
  <si>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</si>
  <si>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</si>
  <si>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</si>
  <si>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</si>
  <si>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</si>
  <si>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</si>
  <si>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</si>
  <si>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</si>
  <si>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</si>
  <si>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</si>
  <si>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</si>
  <si>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</si>
  <si>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</si>
  <si>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</si>
  <si>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</si>
  <si>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</si>
  <si>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</si>
  <si>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</si>
  <si>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</si>
  <si>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</si>
  <si>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</si>
  <si>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</si>
  <si>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</si>
  <si>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</si>
  <si>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</si>
  <si>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</si>
  <si>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</si>
  <si>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</si>
  <si>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</si>
  <si>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</si>
  <si>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</si>
  <si>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</si>
  <si>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</si>
  <si>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</si>
  <si>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</si>
  <si>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</si>
  <si>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</si>
  <si>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</si>
  <si>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</si>
  <si>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</si>
  <si>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</si>
  <si>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</si>
  <si>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</si>
  <si>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</si>
  <si>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</si>
  <si>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</si>
  <si>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</si>
  <si>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</si>
  <si>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</si>
  <si>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</si>
  <si>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</si>
  <si>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</si>
  <si>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</si>
  <si>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</si>
  <si>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</si>
  <si>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</si>
  <si>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</si>
  <si>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</si>
  <si>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</si>
  <si>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</si>
  <si>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</si>
  <si>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</si>
  <si>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</si>
  <si>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</si>
  <si>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</si>
  <si>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</si>
  <si>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</si>
  <si>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</si>
  <si>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</si>
  <si>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</si>
  <si>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</si>
  <si>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</si>
  <si>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</si>
  <si>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</si>
  <si>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</si>
  <si>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</si>
  <si>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</si>
  <si>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</si>
  <si>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</si>
  <si>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</si>
  <si>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</si>
  <si>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</si>
  <si>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</si>
  <si>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</si>
  <si>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</si>
  <si>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</si>
  <si>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</si>
  <si>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</si>
  <si>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</si>
  <si>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</si>
  <si>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</si>
  <si>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</si>
  <si>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</si>
  <si>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</si>
  <si>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</si>
  <si>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</si>
  <si>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</si>
  <si>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</si>
  <si>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</si>
  <si>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</si>
  <si>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</si>
  <si>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</si>
  <si>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</si>
  <si>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</si>
  <si>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</si>
  <si>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</si>
  <si>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</si>
  <si>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</si>
  <si>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</si>
  <si>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</si>
  <si>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</si>
  <si>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</si>
  <si>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</si>
  <si>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</si>
  <si>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</si>
  <si>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</si>
  <si>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</si>
  <si>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</si>
  <si>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</si>
  <si>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</si>
  <si>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</si>
  <si>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</si>
  <si>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</si>
  <si>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</si>
  <si>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</si>
  <si>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</si>
  <si>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</si>
  <si>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</si>
  <si>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</si>
  <si>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</si>
  <si>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</si>
  <si>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</si>
  <si>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</si>
  <si>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</si>
  <si>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</si>
  <si>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</si>
  <si>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</si>
  <si>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</si>
  <si>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</si>
  <si>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</si>
  <si>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</si>
  <si>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</si>
  <si>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</si>
  <si>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</si>
  <si>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</si>
  <si>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</si>
  <si>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</si>
  <si>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</si>
  <si>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</si>
  <si>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</si>
  <si>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</si>
  <si>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</si>
  <si>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</si>
  <si>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</si>
  <si>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</si>
  <si>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</si>
  <si>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</si>
  <si>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</si>
  <si>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</si>
  <si>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</si>
  <si>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</si>
  <si>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</si>
  <si>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</si>
  <si>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</si>
  <si>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</si>
  <si>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</si>
  <si>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</si>
  <si>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</si>
  <si>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</si>
  <si>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</si>
  <si>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</si>
  <si>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</si>
  <si>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</si>
  <si>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</si>
  <si>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</si>
  <si>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</si>
  <si>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</si>
  <si>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</si>
  <si>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</si>
  <si>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</si>
  <si>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</si>
  <si>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</si>
  <si>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</si>
  <si>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</si>
  <si>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</si>
  <si>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</si>
  <si>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</si>
  <si>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</si>
  <si>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</si>
  <si>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</si>
  <si>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</si>
  <si>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</si>
  <si>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</si>
  <si>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</si>
  <si>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</si>
  <si>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</si>
  <si>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</si>
  <si>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</si>
  <si>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</si>
  <si>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</si>
  <si>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</si>
  <si>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</si>
  <si>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</si>
  <si>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</si>
  <si>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</si>
  <si>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</si>
  <si>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</si>
  <si>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</si>
  <si>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</si>
  <si>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</si>
  <si>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</si>
  <si>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</si>
  <si>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</si>
  <si>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</si>
  <si>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</si>
  <si>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</si>
  <si>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</si>
  <si>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</si>
  <si>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</si>
  <si>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</si>
  <si>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</si>
  <si>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</si>
  <si>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</si>
  <si>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</si>
  <si>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</si>
  <si>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</si>
  <si>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</si>
  <si>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</si>
  <si>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</si>
  <si>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</si>
  <si>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</si>
  <si>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</si>
  <si>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</si>
  <si>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</si>
  <si>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</si>
  <si>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</si>
  <si>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</si>
  <si>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</si>
  <si>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</si>
  <si>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</si>
  <si>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</si>
  <si>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</si>
  <si>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</si>
  <si>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</si>
  <si>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</si>
  <si>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</si>
  <si>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</si>
  <si>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</si>
  <si>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</si>
  <si>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</si>
  <si>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</si>
  <si>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</si>
  <si>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</si>
  <si>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</si>
  <si>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</si>
  <si>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</si>
  <si>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</si>
  <si>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</si>
  <si>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</si>
  <si>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</si>
  <si>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</si>
  <si>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</si>
  <si>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</si>
  <si>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</si>
  <si>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</si>
  <si>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</si>
  <si>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</si>
  <si>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</si>
  <si>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</si>
  <si>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</si>
  <si>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</si>
  <si>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</si>
  <si>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</si>
  <si>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</si>
  <si>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</si>
  <si>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</si>
  <si>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</si>
  <si>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</si>
  <si>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</si>
  <si>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</si>
  <si>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</si>
  <si>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</si>
  <si>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</si>
  <si>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</si>
  <si>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</si>
  <si>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</si>
  <si>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</si>
  <si>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</si>
  <si>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</si>
  <si>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</si>
  <si>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</si>
  <si>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</si>
  <si>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</si>
  <si>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</si>
  <si>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</si>
  <si>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</si>
  <si>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</si>
  <si>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</si>
  <si>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</si>
  <si>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</si>
  <si>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</si>
  <si>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</si>
  <si>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</si>
  <si>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</si>
  <si>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</si>
  <si>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</si>
  <si>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</si>
  <si>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</si>
  <si>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</si>
  <si>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</si>
  <si>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</si>
  <si>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</si>
  <si>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</si>
  <si>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</si>
  <si>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</si>
  <si>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</si>
  <si>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</si>
  <si>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</si>
  <si>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</si>
  <si>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</si>
  <si>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</si>
  <si>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</si>
  <si>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</si>
  <si>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</si>
  <si>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</si>
  <si>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</si>
  <si>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</si>
  <si>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</si>
  <si>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</si>
  <si>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</si>
  <si>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</si>
  <si>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</si>
  <si>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</si>
  <si>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</si>
  <si>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</si>
  <si>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</si>
  <si>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</si>
  <si>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</si>
  <si>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</si>
  <si>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</si>
  <si>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</si>
  <si>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</si>
  <si>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</si>
  <si>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</si>
  <si>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</si>
  <si>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</si>
  <si>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</si>
  <si>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</si>
  <si>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</si>
  <si>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</si>
  <si>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</si>
  <si>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</si>
  <si>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</si>
  <si>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</si>
  <si>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</si>
  <si>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</si>
  <si>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</si>
  <si>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</si>
  <si>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</si>
  <si>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</si>
  <si>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</si>
  <si>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</si>
  <si>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</si>
  <si>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</si>
  <si>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</si>
  <si>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</si>
  <si>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</si>
  <si>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</si>
  <si>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</si>
  <si>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</si>
  <si>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</si>
  <si>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</si>
  <si>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</si>
  <si>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</si>
  <si>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</si>
  <si>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</si>
  <si>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</si>
  <si>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</si>
  <si>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</si>
  <si>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</si>
  <si>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</si>
  <si>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</si>
  <si>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</si>
  <si>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</si>
  <si>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</si>
  <si>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</si>
  <si>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</si>
  <si>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</si>
  <si>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</si>
  <si>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</si>
  <si>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</si>
  <si>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</si>
  <si>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</si>
  <si>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</si>
  <si>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</si>
  <si>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</si>
  <si>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</si>
  <si>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</si>
  <si>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</si>
  <si>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</si>
  <si>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</si>
  <si>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</si>
  <si>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</si>
  <si>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</si>
  <si>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</si>
  <si>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</si>
  <si>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</si>
  <si>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</si>
  <si>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</si>
  <si>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</si>
  <si>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</si>
  <si>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</si>
  <si>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</si>
  <si>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</si>
  <si>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</si>
  <si>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</si>
  <si>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</si>
  <si>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</si>
  <si>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</si>
  <si>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</si>
  <si>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</si>
  <si>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</si>
  <si>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</si>
  <si>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</si>
  <si>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</si>
  <si>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</si>
  <si>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</si>
  <si>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</si>
  <si>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</si>
  <si>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</si>
  <si>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</si>
  <si>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</si>
  <si>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</si>
  <si>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</si>
  <si>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</si>
  <si>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</si>
  <si>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</si>
  <si>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</si>
  <si>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</si>
  <si>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</si>
  <si>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</si>
  <si>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</si>
  <si>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</si>
  <si>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</si>
  <si>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</si>
  <si>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</si>
  <si>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</si>
  <si>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</si>
  <si>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</si>
  <si>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</si>
  <si>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</si>
  <si>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</si>
  <si>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</si>
  <si>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</si>
  <si>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</si>
  <si>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</si>
  <si>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</si>
  <si>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</si>
  <si>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</si>
  <si>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</si>
  <si>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</si>
  <si>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</si>
  <si>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</si>
  <si>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</si>
  <si>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</si>
  <si>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</si>
  <si>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</si>
  <si>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</si>
  <si>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</si>
  <si>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</si>
  <si>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</si>
  <si>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</si>
  <si>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</si>
  <si>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</si>
  <si>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</si>
  <si>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</si>
  <si>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</si>
  <si>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</si>
  <si>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</si>
  <si>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</si>
  <si>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</si>
  <si>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</si>
  <si>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</si>
  <si>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</si>
  <si>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</si>
  <si>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</si>
  <si>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</si>
  <si>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</si>
  <si>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</si>
  <si>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</si>
  <si>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</si>
  <si>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</si>
  <si>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</si>
  <si>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</si>
  <si>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</si>
  <si>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</si>
  <si>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</si>
  <si>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</si>
  <si>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</si>
  <si>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</si>
  <si>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</si>
  <si>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</si>
  <si>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</si>
  <si>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</si>
  <si>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</si>
  <si>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</si>
  <si>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</si>
  <si>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</si>
  <si>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</si>
  <si>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</si>
  <si>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</si>
  <si>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</si>
  <si>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</si>
  <si>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</si>
  <si>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</si>
  <si>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</si>
  <si>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</si>
  <si>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</si>
  <si>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</si>
  <si>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</si>
  <si>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</si>
  <si>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</si>
  <si>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</si>
  <si>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</si>
  <si>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</si>
  <si>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</si>
  <si>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</si>
  <si>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</si>
  <si>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</si>
  <si>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</si>
  <si>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</si>
  <si>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</si>
  <si>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</si>
  <si>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</si>
  <si>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</si>
  <si>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</si>
  <si>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</si>
  <si>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</si>
  <si>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</si>
  <si>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</si>
  <si>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</si>
  <si>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</si>
  <si>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</si>
  <si>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</si>
  <si>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</si>
  <si>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</si>
  <si>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</si>
  <si>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</si>
  <si>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</si>
  <si>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</si>
  <si>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</si>
  <si>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</si>
  <si>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</si>
  <si>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</si>
  <si>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</si>
  <si>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</si>
  <si>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</si>
  <si>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</si>
  <si>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</si>
  <si>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</si>
  <si>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</si>
  <si>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</si>
  <si>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</si>
  <si>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</si>
  <si>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</si>
  <si>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</si>
  <si>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</si>
  <si>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</si>
  <si>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</si>
  <si>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</si>
  <si>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</si>
  <si>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</si>
  <si>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</si>
  <si>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</si>
  <si>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</si>
  <si>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</si>
  <si>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</si>
  <si>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</si>
  <si>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</si>
  <si>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</si>
  <si>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</si>
  <si>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</si>
  <si>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</si>
  <si>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</si>
  <si>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</si>
  <si>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</si>
  <si>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</si>
  <si>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</si>
  <si>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</si>
  <si>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</si>
  <si>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</si>
  <si>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</si>
  <si>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</si>
  <si>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</si>
  <si>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</si>
  <si>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</si>
  <si>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</si>
  <si>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</si>
  <si>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</si>
  <si>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</si>
  <si>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</si>
  <si>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</si>
  <si>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</si>
  <si>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</si>
  <si>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</si>
  <si>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</si>
  <si>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</si>
  <si>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</si>
  <si>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</si>
  <si>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</si>
  <si>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</si>
  <si>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</si>
  <si>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</si>
  <si>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</si>
  <si>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</si>
  <si>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</si>
  <si>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</si>
  <si>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</si>
  <si>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</si>
  <si>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</si>
  <si>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</si>
  <si>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</si>
  <si>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</si>
  <si>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</si>
  <si>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</si>
  <si>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</si>
  <si>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</si>
  <si>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</si>
  <si>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</si>
  <si>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</si>
  <si>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</si>
  <si>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</si>
  <si>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</si>
  <si>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</si>
  <si>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</si>
  <si>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</si>
  <si>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</si>
  <si>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</si>
  <si>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</si>
  <si>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</si>
  <si>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</si>
  <si>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</si>
  <si>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</si>
  <si>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</si>
  <si>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</si>
  <si>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</si>
  <si>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</si>
  <si>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</si>
  <si>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</si>
  <si>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</si>
  <si>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</si>
  <si>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</si>
  <si>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</si>
  <si>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</si>
  <si>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</si>
  <si>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</si>
  <si>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</si>
  <si>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</si>
  <si>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</si>
  <si>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</si>
  <si>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</si>
  <si>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</si>
  <si>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</si>
  <si>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</si>
  <si>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</si>
  <si>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</si>
  <si>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</si>
  <si>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</si>
  <si>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</si>
  <si>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</si>
  <si>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</si>
  <si>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</si>
  <si>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</si>
  <si>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</si>
  <si>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</si>
  <si>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</si>
  <si>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</si>
  <si>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</si>
  <si>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</si>
  <si>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</si>
  <si>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</si>
  <si>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</si>
  <si>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</si>
  <si>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</si>
  <si>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</si>
  <si>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</si>
  <si>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</si>
  <si>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</si>
  <si>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</si>
  <si>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</si>
  <si>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</si>
  <si>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</si>
  <si>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</si>
  <si>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</si>
  <si>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</si>
  <si>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</si>
  <si>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</si>
  <si>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</si>
  <si>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</si>
  <si>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</si>
  <si>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</si>
  <si>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</si>
  <si>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</si>
  <si>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</si>
  <si>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</si>
  <si>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</si>
  <si>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</si>
  <si>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</si>
  <si>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</si>
  <si>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</si>
  <si>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</si>
  <si>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</si>
  <si>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</si>
  <si>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</si>
  <si>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</si>
  <si>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</si>
  <si>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</si>
  <si>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</si>
  <si>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</si>
  <si>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</si>
  <si>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</si>
  <si>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</si>
  <si>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</si>
  <si>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</si>
  <si>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</si>
  <si>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</si>
  <si>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</si>
  <si>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</si>
  <si>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</si>
  <si>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</si>
  <si>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</si>
  <si>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</si>
  <si>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</si>
  <si>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</si>
  <si>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</si>
  <si>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</si>
  <si>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</si>
  <si>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</si>
  <si>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</si>
  <si>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</si>
  <si>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</si>
  <si>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</si>
  <si>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</si>
  <si>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</si>
  <si>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</si>
  <si>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</si>
  <si>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</si>
  <si>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</si>
  <si>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</si>
  <si>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</si>
  <si>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</si>
  <si>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</si>
  <si>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</si>
  <si>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</si>
  <si>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</si>
  <si>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</si>
  <si>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</si>
  <si>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</si>
  <si>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</si>
  <si>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</si>
  <si>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</si>
  <si>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</si>
  <si>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</si>
  <si>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</si>
  <si>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</si>
  <si>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</si>
  <si>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</si>
  <si>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</si>
  <si>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</si>
  <si>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</si>
  <si>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</si>
  <si>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</si>
  <si>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</si>
  <si>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</si>
  <si>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</si>
  <si>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</si>
  <si>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</si>
  <si>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</si>
  <si>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</si>
  <si>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</si>
  <si>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</si>
  <si>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</si>
  <si>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</si>
  <si>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</si>
  <si>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</si>
  <si>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</si>
  <si>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</si>
  <si>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</si>
  <si>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</si>
  <si>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</si>
  <si>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</si>
  <si>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</si>
  <si>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</si>
  <si>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</si>
  <si>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</si>
  <si>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</si>
  <si>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</si>
  <si>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</si>
  <si>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</si>
  <si>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</si>
  <si>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</si>
  <si>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</si>
  <si>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</si>
  <si>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</si>
  <si>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</si>
  <si>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</si>
  <si>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</si>
  <si>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</si>
  <si>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</si>
  <si>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</si>
  <si>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</si>
  <si>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</si>
  <si>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</si>
  <si>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</si>
  <si>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</si>
  <si>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</si>
  <si>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</si>
  <si>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</si>
  <si>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</si>
  <si>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</si>
  <si>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</si>
  <si>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</si>
  <si>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</si>
  <si>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</si>
  <si>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</si>
  <si>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</si>
  <si>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</si>
  <si>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</si>
  <si>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</si>
  <si>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</si>
  <si>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</si>
  <si>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</si>
  <si>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</si>
  <si>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</si>
  <si>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</si>
  <si>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</si>
  <si>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</si>
  <si>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</si>
  <si>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</si>
  <si>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</si>
  <si>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</si>
  <si>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</si>
  <si>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</si>
  <si>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</si>
  <si>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</si>
  <si>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</si>
  <si>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</si>
  <si>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</si>
  <si>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</si>
  <si>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</si>
  <si>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</si>
  <si>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</si>
  <si>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</si>
  <si>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</si>
  <si>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</si>
  <si>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</si>
  <si>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</si>
  <si>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</si>
  <si>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</si>
  <si>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</si>
  <si>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</si>
  <si>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</si>
  <si>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</si>
  <si>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</si>
  <si>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</si>
  <si>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</si>
  <si>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</si>
  <si>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</si>
  <si>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</si>
  <si>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</si>
  <si>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</si>
  <si>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</si>
  <si>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</si>
  <si>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</si>
  <si>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</si>
  <si>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</si>
  <si>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</si>
  <si>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</si>
  <si>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</si>
  <si>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</si>
  <si>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</si>
  <si>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</si>
  <si>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</si>
  <si>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</si>
  <si>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</si>
  <si>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</si>
  <si>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</si>
  <si>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</si>
  <si>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</si>
  <si>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</si>
  <si>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</si>
  <si>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</si>
  <si>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</si>
  <si>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</si>
  <si>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</si>
  <si>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</si>
  <si>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</si>
  <si>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</si>
  <si>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</si>
  <si>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</si>
  <si>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</si>
  <si>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</si>
  <si>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</si>
  <si>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</si>
  <si>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</si>
  <si>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</si>
  <si>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</si>
  <si>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</si>
  <si>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</si>
  <si>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</si>
  <si>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</si>
  <si>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</si>
  <si>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</si>
  <si>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</si>
  <si>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</si>
  <si>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</si>
  <si>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</si>
  <si>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</si>
  <si>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</si>
  <si>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</si>
  <si>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</si>
  <si>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</si>
  <si>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</si>
  <si>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</si>
  <si>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</si>
  <si>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</si>
  <si>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</si>
  <si>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</si>
  <si>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</si>
  <si>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</si>
  <si>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</si>
  <si>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</si>
  <si>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</si>
  <si>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</si>
  <si>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</si>
  <si>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</si>
  <si>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</si>
  <si>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</si>
  <si>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</si>
  <si>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</si>
  <si>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</si>
  <si>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</si>
  <si>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</si>
  <si>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</si>
  <si>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</si>
  <si>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</si>
  <si>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</si>
  <si>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</si>
  <si>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</si>
  <si>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</si>
  <si>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</si>
  <si>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</si>
  <si>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</si>
  <si>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</si>
  <si>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</si>
  <si>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</si>
  <si>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</si>
  <si>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</si>
  <si>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</si>
  <si>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</si>
  <si>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</si>
  <si>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</si>
  <si>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</si>
  <si>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</si>
  <si>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</si>
  <si>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</si>
  <si>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</si>
  <si>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</si>
  <si>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</si>
  <si>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</si>
  <si>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</si>
  <si>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</si>
  <si>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</si>
  <si>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</si>
  <si>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</si>
  <si>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</si>
  <si>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</si>
  <si>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</si>
  <si>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</si>
  <si>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</si>
  <si>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</si>
  <si>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</si>
  <si>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</si>
  <si>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</si>
  <si>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</si>
  <si>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</si>
  <si>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</si>
  <si>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</si>
  <si>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</si>
  <si>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</si>
  <si>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</si>
  <si>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</si>
  <si>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</si>
  <si>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</si>
  <si>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</si>
  <si>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</si>
  <si>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</si>
  <si>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</si>
  <si>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</si>
  <si>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</si>
  <si>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</si>
  <si>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</si>
  <si>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</si>
  <si>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</si>
  <si>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</si>
  <si>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</si>
  <si>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</si>
  <si>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</si>
  <si>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</si>
  <si>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</si>
  <si>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</si>
  <si>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</si>
  <si>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</si>
  <si>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</si>
  <si>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</si>
  <si>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</si>
  <si>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</si>
  <si>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</si>
  <si>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</si>
  <si>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</si>
  <si>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</si>
  <si>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</si>
  <si>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</si>
  <si>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</si>
  <si>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</si>
  <si>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</si>
  <si>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</si>
  <si>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</si>
  <si>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</si>
  <si>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</si>
  <si>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</si>
  <si>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</si>
  <si>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</si>
  <si>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</si>
  <si>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</si>
  <si>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</si>
  <si>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</si>
  <si>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</si>
  <si>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</si>
  <si>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</si>
  <si>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</si>
  <si>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</si>
  <si>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</si>
  <si>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</si>
  <si>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</si>
  <si>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</si>
  <si>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</si>
  <si>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</si>
  <si>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</si>
  <si>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</si>
  <si>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</si>
  <si>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</si>
  <si>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</si>
  <si>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</si>
  <si>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</si>
  <si>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</si>
  <si>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</si>
  <si>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</si>
  <si>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</si>
  <si>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</si>
  <si>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</si>
  <si>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</si>
  <si>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</si>
  <si>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</si>
  <si>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</si>
  <si>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</si>
  <si>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</si>
  <si>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</si>
  <si>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</si>
  <si>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</si>
  <si>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</si>
  <si>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</si>
  <si>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</si>
  <si>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</si>
  <si>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</si>
  <si>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</si>
  <si>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</si>
  <si>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</si>
  <si>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</si>
  <si>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</si>
  <si>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</si>
  <si>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</si>
  <si>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</si>
  <si>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</si>
  <si>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</si>
  <si>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</si>
  <si>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</si>
  <si>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</si>
  <si>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</si>
  <si>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</si>
  <si>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</si>
  <si>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</si>
  <si>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</si>
  <si>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</si>
  <si>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</si>
  <si>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</si>
  <si>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</si>
  <si>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</si>
  <si>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</si>
  <si>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</si>
  <si>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</si>
  <si>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</si>
  <si>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</si>
  <si>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</si>
  <si>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</si>
  <si>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</si>
  <si>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</si>
  <si>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</si>
  <si>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</si>
  <si>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</si>
  <si>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</si>
  <si>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</si>
  <si>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</si>
  <si>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</si>
  <si>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</si>
  <si>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</si>
  <si>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</si>
  <si>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</si>
  <si>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</si>
  <si>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</si>
  <si>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</si>
  <si>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</si>
  <si>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</si>
  <si>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</si>
  <si>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</si>
  <si>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</si>
  <si>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</si>
  <si>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</si>
  <si>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</si>
  <si>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</si>
  <si>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</si>
  <si>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</si>
  <si>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</si>
  <si>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</si>
  <si>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</si>
  <si>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</si>
  <si>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</si>
  <si>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</si>
  <si>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</si>
  <si>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</si>
  <si>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</si>
  <si>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</si>
  <si>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</si>
  <si>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</si>
  <si>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</si>
  <si>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</si>
  <si>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</si>
  <si>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</si>
  <si>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</si>
  <si>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</si>
  <si>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</si>
  <si>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</si>
  <si>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</si>
  <si>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</si>
  <si>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</si>
  <si>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</si>
  <si>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</si>
  <si>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</si>
  <si>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</si>
  <si>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</si>
  <si>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</si>
  <si>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</si>
  <si>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</si>
  <si>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</si>
  <si>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</si>
  <si>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</si>
  <si>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</si>
  <si>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</si>
  <si>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</si>
  <si>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</si>
  <si>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</si>
  <si>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</si>
  <si>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</si>
  <si>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</si>
  <si>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</si>
  <si>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</si>
  <si>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</si>
  <si>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</si>
  <si>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</si>
  <si>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</si>
  <si>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</si>
  <si>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</si>
  <si>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</si>
  <si>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</si>
  <si>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</si>
  <si>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</si>
  <si>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</si>
  <si>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</si>
  <si>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</si>
  <si>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</si>
  <si>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</si>
  <si>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</si>
  <si>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</si>
  <si>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</si>
  <si>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</si>
  <si>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</si>
  <si>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</si>
  <si>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</si>
  <si>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</si>
  <si>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</si>
  <si>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</si>
  <si>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</si>
  <si>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</si>
  <si>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</si>
  <si>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</si>
  <si>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</si>
  <si>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</si>
  <si>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</si>
  <si>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</si>
  <si>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</si>
  <si>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</si>
  <si>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</si>
  <si>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</si>
  <si>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</si>
  <si>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</si>
  <si>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</si>
  <si>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</si>
  <si>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</si>
  <si>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</si>
  <si>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</si>
  <si>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</si>
  <si>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</si>
  <si>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</si>
  <si>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</si>
  <si>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</si>
  <si>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</si>
  <si>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</si>
  <si>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</si>
  <si>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</si>
  <si>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</si>
  <si>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</si>
  <si>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</si>
  <si>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</si>
  <si>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</si>
  <si>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</si>
  <si>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</si>
  <si>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</si>
  <si>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</si>
  <si>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</si>
  <si>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</si>
  <si>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</si>
  <si>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</si>
  <si>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</si>
  <si>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</si>
  <si>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</si>
  <si>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</si>
  <si>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</si>
  <si>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</si>
  <si>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</si>
  <si>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</si>
  <si>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</si>
  <si>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</si>
  <si>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</si>
  <si>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</si>
  <si>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</si>
  <si>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</si>
  <si>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</si>
  <si>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</si>
  <si>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</si>
  <si>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</si>
  <si>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</si>
  <si>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</si>
  <si>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</si>
  <si>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</si>
  <si>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</si>
  <si>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</si>
  <si>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</si>
  <si>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</si>
  <si>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</si>
  <si>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</si>
  <si>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</si>
  <si>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</si>
  <si>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</si>
  <si>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</si>
  <si>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</si>
  <si>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</si>
  <si>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</si>
  <si>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</si>
  <si>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</si>
  <si>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</si>
  <si>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</si>
  <si>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</si>
  <si>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</si>
  <si>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</si>
  <si>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</si>
  <si>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</si>
  <si>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</si>
  <si>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</si>
  <si>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</si>
  <si>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</si>
  <si>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</si>
  <si>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</si>
  <si>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</si>
  <si>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</si>
  <si>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</si>
  <si>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</si>
  <si>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</si>
  <si>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</si>
  <si>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</si>
  <si>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</si>
  <si>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</si>
  <si>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</si>
  <si>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</si>
  <si>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</si>
  <si>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</si>
  <si>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</si>
  <si>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</si>
  <si>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</si>
  <si>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</si>
  <si>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</si>
  <si>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</si>
  <si>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</si>
  <si>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</si>
  <si>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</si>
  <si>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</si>
  <si>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</si>
  <si>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</si>
  <si>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</si>
  <si>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</si>
  <si>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</si>
  <si>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</si>
  <si>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</si>
  <si>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</si>
  <si>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</si>
  <si>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</si>
  <si>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</si>
  <si>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</si>
  <si>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</si>
  <si>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</si>
  <si>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</si>
  <si>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</si>
  <si>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</si>
  <si>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</si>
  <si>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</si>
  <si>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</si>
  <si>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</si>
  <si>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</si>
  <si>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</si>
  <si>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</si>
  <si>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</si>
  <si>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</si>
  <si>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</si>
  <si>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</si>
  <si>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</si>
  <si>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</si>
  <si>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</si>
  <si>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</si>
  <si>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</si>
  <si>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</si>
  <si>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</si>
  <si>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</si>
  <si>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</si>
  <si>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</si>
  <si>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</si>
  <si>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</si>
  <si>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</si>
  <si>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</si>
  <si>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</si>
  <si>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</si>
  <si>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</si>
  <si>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</si>
  <si>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</si>
  <si>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</si>
  <si>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</si>
  <si>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</si>
  <si>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</si>
  <si>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</si>
  <si>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</si>
  <si>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</si>
  <si>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</si>
  <si>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</si>
  <si>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</si>
  <si>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</si>
  <si>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</si>
  <si>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</si>
  <si>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</si>
  <si>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</si>
  <si>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</si>
  <si>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</si>
  <si>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</si>
  <si>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</si>
  <si>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</si>
  <si>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</si>
  <si>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</si>
  <si>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</si>
  <si>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</si>
  <si>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</si>
  <si>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</si>
  <si>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</si>
  <si>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</si>
  <si>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</si>
  <si>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</si>
  <si>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</si>
  <si>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</si>
  <si>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</si>
  <si>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</si>
  <si>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</si>
  <si>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</si>
  <si>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</si>
  <si>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</si>
  <si>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</si>
  <si>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</si>
  <si>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</si>
  <si>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</si>
  <si>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</si>
  <si>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</si>
  <si>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</si>
  <si>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</si>
  <si>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</si>
  <si>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</si>
  <si>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</si>
  <si>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</si>
  <si>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</si>
  <si>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</si>
  <si>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</si>
  <si>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</si>
  <si>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</si>
  <si>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</si>
  <si>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</si>
  <si>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</si>
  <si>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</si>
  <si>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</si>
  <si>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</si>
  <si>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</si>
  <si>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</si>
  <si>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</si>
  <si>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</si>
  <si>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</si>
  <si>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</si>
  <si>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</si>
  <si>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</si>
  <si>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</si>
  <si>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</si>
  <si>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</si>
  <si>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</si>
  <si>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</si>
  <si>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</si>
  <si>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</si>
  <si>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</si>
  <si>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</si>
  <si>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</si>
  <si>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</si>
  <si>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</si>
  <si>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</si>
  <si>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</si>
  <si>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</si>
  <si>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</si>
  <si>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</si>
  <si>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</si>
  <si>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</si>
  <si>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</si>
  <si>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</si>
  <si>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</si>
  <si>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</si>
  <si>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</si>
  <si>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</si>
  <si>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</si>
  <si>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</si>
  <si>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</si>
  <si>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</si>
  <si>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</si>
  <si>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</si>
  <si>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</si>
  <si>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</si>
  <si>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</si>
  <si>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</si>
  <si>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</si>
  <si>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</si>
  <si>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</si>
  <si>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</si>
  <si>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</si>
  <si>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</si>
  <si>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</si>
  <si>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</si>
  <si>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</si>
  <si>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</si>
  <si>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</si>
  <si>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</si>
  <si>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</si>
  <si>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</si>
  <si>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</si>
  <si>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</si>
  <si>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</si>
  <si>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</si>
  <si>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</si>
  <si>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</si>
  <si>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</si>
  <si>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</si>
  <si>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</si>
  <si>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</si>
  <si>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</si>
  <si>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</si>
  <si>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</si>
  <si>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</si>
  <si>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</si>
  <si>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</si>
  <si>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</si>
  <si>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</si>
  <si>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</si>
  <si>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</si>
  <si>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</si>
  <si>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</si>
  <si>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</si>
  <si>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</si>
  <si>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</si>
  <si>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</si>
  <si>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</si>
  <si>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</si>
  <si>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</si>
  <si>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</si>
  <si>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</si>
  <si>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</si>
  <si>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</si>
  <si>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</si>
  <si>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</si>
  <si>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</si>
  <si>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</si>
  <si>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</si>
  <si>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</si>
  <si>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</si>
  <si>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</si>
  <si>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</si>
  <si>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</si>
  <si>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</si>
  <si>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</si>
  <si>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</si>
  <si>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</si>
  <si>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</si>
  <si>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</si>
  <si>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</si>
  <si>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</si>
  <si>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</si>
  <si>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</si>
  <si>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</si>
  <si>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</si>
  <si>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</si>
  <si>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</si>
  <si>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</si>
  <si>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</si>
  <si>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</si>
  <si>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</si>
  <si>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</si>
  <si>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</si>
  <si>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</si>
  <si>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</si>
  <si>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</si>
  <si>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</si>
  <si>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</si>
  <si>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</si>
  <si>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</si>
  <si>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</si>
  <si>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</si>
  <si>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</si>
  <si>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</si>
  <si>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</si>
  <si>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</si>
  <si>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</si>
  <si>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</si>
  <si>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</si>
  <si>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</si>
  <si>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</si>
  <si>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</si>
  <si>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</si>
  <si>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</si>
  <si>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</si>
  <si>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</si>
  <si>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</si>
  <si>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</si>
  <si>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</si>
  <si>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</si>
  <si>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</si>
  <si>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</si>
  <si>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</si>
  <si>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</si>
  <si>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</si>
  <si>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</si>
  <si>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</si>
  <si>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</si>
  <si>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</si>
  <si>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</si>
  <si>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</si>
  <si>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</si>
  <si>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</si>
  <si>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</si>
  <si>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</si>
  <si>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</si>
  <si>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</si>
  <si>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</si>
  <si>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</si>
  <si>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</si>
  <si>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</si>
  <si>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</si>
  <si>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</si>
  <si>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</si>
  <si>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</si>
  <si>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</si>
  <si>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</si>
  <si>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</si>
  <si>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</si>
  <si>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</si>
  <si>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</si>
  <si>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</si>
  <si>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</si>
  <si>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</si>
  <si>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</si>
  <si>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</si>
  <si>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</si>
  <si>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</si>
  <si>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</si>
  <si>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</si>
  <si>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</si>
  <si>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</si>
  <si>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</si>
  <si>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</si>
  <si>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</si>
  <si>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</si>
  <si>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</si>
  <si>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</si>
  <si>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</si>
  <si>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</si>
  <si>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</si>
  <si>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</si>
  <si>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</si>
  <si>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</si>
  <si>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</si>
  <si>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</si>
  <si>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</si>
  <si>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</si>
  <si>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</si>
  <si>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</si>
  <si>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</si>
  <si>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</si>
  <si>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</si>
  <si>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</si>
  <si>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</si>
  <si>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</si>
  <si>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</si>
  <si>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</si>
  <si>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</si>
  <si>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</si>
  <si>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</si>
  <si>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</si>
  <si>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</si>
  <si>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</si>
  <si>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</si>
  <si>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</si>
  <si>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</si>
  <si>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</si>
  <si>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</si>
  <si>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</si>
  <si>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</si>
  <si>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</si>
  <si>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</si>
  <si>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</si>
  <si>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</si>
  <si>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</si>
  <si>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</si>
  <si>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</si>
  <si>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</si>
  <si>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</si>
  <si>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</si>
  <si>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</si>
  <si>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</si>
  <si>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</si>
  <si>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</si>
  <si>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</si>
  <si>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</si>
  <si>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</si>
  <si>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</si>
  <si>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</si>
  <si>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</si>
  <si>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</si>
  <si>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</si>
  <si>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</si>
  <si>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</si>
  <si>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</si>
  <si>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</si>
  <si>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</si>
  <si>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</si>
  <si>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</si>
  <si>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</si>
  <si>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</si>
  <si>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</si>
  <si>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</si>
  <si>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</si>
  <si>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</si>
  <si>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</si>
  <si>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</si>
  <si>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</si>
  <si>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</si>
  <si>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</si>
  <si>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</si>
  <si>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</si>
  <si>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</si>
  <si>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</si>
  <si>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</si>
  <si>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</si>
  <si>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</si>
  <si>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</si>
  <si>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</si>
  <si>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</si>
  <si>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</si>
  <si>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</si>
  <si>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</si>
  <si>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</si>
  <si>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</si>
  <si>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</si>
  <si>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</si>
  <si>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</si>
  <si>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</si>
  <si>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</si>
  <si>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</si>
  <si>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</si>
  <si>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</si>
  <si>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</si>
  <si>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</si>
  <si>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</si>
  <si>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</si>
  <si>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</si>
  <si>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</si>
  <si>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</si>
  <si>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</si>
  <si>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</si>
  <si>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</si>
  <si>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</si>
  <si>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</si>
  <si>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</si>
  <si>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</si>
  <si>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</si>
  <si>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</si>
  <si>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</si>
  <si>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</si>
  <si>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</si>
  <si>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</si>
  <si>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</si>
  <si>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</si>
  <si>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</si>
  <si>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</si>
  <si>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</si>
  <si>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</si>
  <si>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</si>
  <si>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</si>
  <si>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</si>
  <si>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</si>
  <si>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</si>
  <si>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</si>
  <si>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</si>
  <si>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</si>
  <si>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</si>
  <si>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</si>
  <si>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</si>
  <si>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</si>
  <si>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</si>
  <si>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</si>
  <si>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</si>
  <si>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</si>
  <si>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</si>
  <si>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</si>
  <si>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</si>
  <si>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</si>
  <si>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</si>
  <si>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</si>
  <si>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</si>
  <si>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</si>
  <si>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</si>
  <si>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</si>
  <si>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</si>
  <si>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</si>
  <si>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</si>
  <si>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</si>
  <si>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</si>
  <si>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</si>
  <si>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</si>
  <si>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</si>
  <si>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</si>
  <si>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</si>
  <si>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</si>
  <si>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</si>
  <si>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</si>
  <si>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</si>
  <si>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</si>
  <si>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</si>
  <si>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</si>
  <si>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</si>
  <si>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</si>
  <si>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</si>
  <si>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</si>
  <si>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</si>
  <si>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</si>
  <si>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</si>
  <si>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</si>
  <si>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</si>
  <si>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</si>
  <si>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</si>
  <si>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</si>
  <si>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</si>
  <si>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</si>
  <si>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</si>
  <si>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</si>
  <si>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</si>
  <si>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</si>
  <si>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</si>
  <si>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</si>
  <si>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</si>
  <si>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</si>
  <si>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</si>
  <si>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</si>
  <si>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</si>
  <si>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</si>
  <si>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</si>
  <si>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</si>
  <si>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</si>
  <si>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</si>
  <si>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</si>
  <si>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</si>
  <si>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</si>
  <si>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</si>
  <si>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</si>
  <si>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</si>
  <si>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</si>
  <si>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</si>
  <si>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</si>
  <si>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</si>
  <si>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</si>
  <si>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</si>
  <si>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</si>
  <si>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</si>
  <si>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</si>
  <si>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</si>
  <si>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</si>
  <si>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</si>
  <si>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</si>
  <si>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</si>
  <si>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</si>
  <si>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</si>
  <si>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</si>
  <si>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</si>
  <si>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</si>
  <si>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</si>
  <si>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</si>
  <si>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</si>
  <si>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</si>
  <si>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</si>
  <si>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</si>
  <si>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</si>
  <si>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</si>
  <si>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</si>
  <si>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</si>
  <si>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</si>
  <si>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</si>
  <si>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</si>
  <si>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</si>
  <si>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</si>
  <si>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</si>
  <si>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</si>
  <si>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</si>
  <si>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</si>
  <si>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</si>
  <si>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</si>
  <si>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</si>
  <si>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</si>
  <si>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</si>
  <si>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</si>
  <si>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</si>
  <si>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</si>
  <si>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</si>
  <si>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</si>
  <si>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</si>
  <si>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</si>
  <si>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</si>
  <si>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</si>
  <si>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</si>
  <si>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</si>
  <si>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</si>
  <si>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</si>
  <si>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</si>
  <si>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</si>
  <si>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</si>
  <si>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</si>
  <si>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</si>
  <si>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</si>
  <si>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</si>
  <si>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</si>
  <si>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</si>
  <si>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</si>
  <si>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</si>
  <si>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</si>
  <si>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</si>
  <si>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</si>
  <si>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</si>
  <si>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</si>
  <si>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</si>
  <si>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</si>
  <si>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</si>
  <si>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</si>
  <si>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</si>
  <si>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</si>
  <si>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</si>
  <si>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</si>
  <si>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</si>
  <si>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</si>
  <si>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</si>
  <si>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</si>
  <si>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</si>
  <si>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</si>
  <si>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</si>
  <si>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</si>
  <si>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</si>
  <si>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</si>
  <si>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</si>
  <si>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</si>
  <si>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</si>
  <si>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</si>
  <si>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</si>
  <si>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</si>
  <si>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</si>
  <si>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</si>
  <si>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</si>
  <si>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</si>
  <si>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</si>
  <si>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</si>
  <si>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</si>
  <si>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</si>
  <si>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</si>
  <si>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</si>
  <si>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</si>
  <si>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</si>
  <si>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</si>
  <si>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</si>
  <si>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</si>
  <si>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</si>
  <si>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</si>
  <si>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</si>
  <si>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</si>
  <si>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</si>
  <si>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</si>
  <si>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</si>
  <si>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</si>
  <si>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</si>
  <si>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</si>
  <si>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</si>
  <si>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</si>
  <si>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</si>
  <si>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</si>
  <si>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</si>
  <si>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</si>
  <si>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</si>
  <si>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</si>
  <si>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</si>
  <si>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</si>
  <si>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</si>
  <si>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</si>
  <si>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</si>
  <si>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</si>
  <si>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</si>
  <si>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</si>
  <si>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</si>
  <si>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</si>
  <si>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</si>
  <si>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</si>
  <si>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</si>
  <si>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</si>
  <si>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</si>
  <si>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</si>
  <si>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</si>
  <si>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</si>
  <si>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</si>
  <si>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</si>
  <si>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</si>
  <si>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</si>
  <si>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</si>
  <si>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</si>
  <si>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</si>
  <si>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</si>
  <si>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</si>
  <si>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</si>
  <si>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</si>
  <si>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</si>
  <si>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</si>
  <si>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</si>
  <si>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</si>
  <si>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</si>
  <si>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</si>
  <si>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</si>
  <si>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</si>
  <si>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</si>
  <si>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</si>
  <si>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</si>
  <si>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</si>
  <si>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</si>
  <si>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</si>
  <si>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</si>
  <si>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</si>
  <si>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</si>
  <si>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</si>
  <si>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</si>
  <si>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</si>
  <si>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</si>
  <si>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</si>
  <si>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</si>
  <si>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</si>
  <si>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</si>
  <si>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</si>
  <si>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</si>
  <si>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</si>
  <si>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</si>
  <si>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</si>
  <si>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</si>
  <si>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</si>
  <si>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</si>
  <si>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</si>
  <si>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</si>
  <si>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</si>
  <si>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</si>
  <si>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</si>
  <si>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</si>
  <si>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</si>
  <si>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</si>
  <si>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</si>
  <si>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</si>
  <si>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</si>
  <si>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</si>
  <si>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</si>
  <si>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</si>
  <si>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</si>
  <si>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</si>
  <si>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</si>
  <si>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</si>
  <si>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</si>
  <si>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</si>
  <si>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</si>
  <si>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</si>
  <si>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</si>
  <si>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</si>
  <si>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</si>
  <si>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</si>
  <si>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</si>
  <si>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</si>
  <si>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</si>
  <si>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</si>
  <si>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</si>
  <si>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</si>
  <si>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</si>
  <si>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</si>
  <si>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</si>
  <si>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</si>
  <si>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</si>
  <si>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</si>
  <si>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</si>
  <si>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</si>
  <si>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</si>
  <si>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</si>
  <si>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</si>
  <si>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</si>
  <si>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</si>
  <si>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</si>
  <si>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</si>
  <si>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</si>
  <si>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</si>
  <si>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</si>
  <si>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</si>
  <si>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</si>
  <si>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</si>
  <si>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</si>
  <si>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</si>
  <si>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</si>
  <si>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</si>
  <si>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</si>
  <si>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</si>
  <si>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</si>
  <si>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</si>
  <si>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</si>
  <si>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</si>
  <si>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</si>
  <si>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</si>
  <si>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</si>
  <si>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</si>
  <si>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</si>
  <si>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</si>
  <si>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</si>
  <si>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</si>
  <si>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</si>
  <si>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</si>
  <si>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</si>
  <si>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</si>
  <si>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</si>
  <si>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</si>
  <si>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</si>
  <si>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</si>
  <si>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</si>
  <si>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</si>
  <si>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</si>
  <si>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</si>
  <si>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</si>
  <si>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</si>
  <si>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</si>
  <si>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</si>
  <si>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</si>
  <si>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</si>
  <si>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</si>
  <si>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</si>
  <si>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</si>
  <si>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</si>
  <si>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</si>
  <si>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</si>
  <si>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</si>
  <si>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</si>
  <si>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</si>
  <si>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</si>
  <si>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</si>
  <si>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</si>
  <si>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</si>
  <si>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</si>
  <si>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</si>
  <si>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</si>
  <si>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</si>
  <si>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</si>
  <si>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</si>
  <si>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</si>
  <si>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</si>
  <si>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</si>
  <si>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</si>
  <si>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</si>
  <si>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</si>
  <si>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</si>
  <si>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</si>
  <si>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</si>
  <si>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</si>
  <si>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</si>
  <si>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</si>
  <si>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</si>
  <si>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</si>
  <si>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</si>
  <si>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</si>
  <si>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</si>
  <si>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</si>
  <si>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</si>
  <si>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</si>
  <si>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</si>
  <si>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</si>
  <si>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</si>
  <si>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</si>
  <si>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</si>
  <si>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</si>
  <si>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</si>
  <si>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</si>
  <si>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</si>
  <si>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</si>
  <si>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</si>
  <si>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</si>
  <si>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</si>
  <si>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</si>
  <si>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</si>
  <si>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</si>
  <si>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</si>
  <si>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</si>
  <si>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</si>
  <si>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</si>
  <si>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</si>
  <si>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</si>
  <si>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</si>
  <si>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</si>
  <si>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</si>
  <si>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</si>
  <si>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</si>
  <si>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</si>
  <si>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</si>
  <si>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</si>
  <si>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</si>
  <si>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</si>
  <si>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</si>
  <si>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</si>
  <si>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</si>
  <si>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</si>
  <si>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</si>
  <si>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</si>
  <si>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</si>
  <si>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</si>
  <si>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</si>
  <si>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</si>
  <si>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</si>
  <si>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</si>
  <si>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</si>
  <si>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</si>
  <si>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</si>
  <si>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</si>
  <si>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</si>
  <si>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</si>
  <si>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</si>
  <si>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</si>
  <si>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</si>
  <si>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</si>
  <si>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</si>
  <si>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</si>
  <si>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</si>
  <si>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</si>
  <si>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</si>
  <si>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</si>
  <si>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</si>
  <si>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</si>
  <si>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</si>
  <si>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</si>
  <si>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</si>
  <si>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</si>
  <si>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</si>
  <si>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</si>
  <si>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</si>
  <si>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</si>
  <si>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</si>
  <si>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</si>
  <si>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</si>
  <si>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</si>
  <si>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</si>
  <si>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</si>
  <si>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</si>
  <si>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</si>
  <si>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</si>
  <si>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</si>
  <si>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</si>
  <si>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</si>
  <si>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</si>
  <si>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</si>
  <si>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</si>
  <si>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</si>
  <si>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</si>
  <si>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</si>
  <si>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</si>
  <si>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</si>
  <si>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</si>
  <si>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</si>
  <si>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</si>
  <si>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</si>
  <si>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</si>
  <si>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</si>
  <si>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</si>
  <si>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</si>
  <si>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</si>
  <si>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</si>
  <si>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</si>
  <si>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</si>
  <si>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</si>
  <si>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</si>
  <si>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</si>
  <si>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</si>
  <si>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</si>
  <si>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</si>
  <si>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</si>
  <si>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</si>
  <si>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</si>
  <si>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</si>
  <si>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</si>
  <si>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</si>
  <si>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</si>
  <si>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</si>
  <si>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</si>
  <si>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</si>
  <si>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</si>
  <si>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</si>
  <si>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</si>
  <si>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</si>
  <si>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</si>
  <si>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</si>
  <si>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</si>
  <si>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</si>
  <si>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</si>
  <si>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</si>
  <si>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</si>
  <si>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</si>
  <si>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</si>
  <si>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</si>
  <si>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</si>
  <si>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</si>
  <si>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</si>
  <si>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</si>
  <si>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</si>
  <si>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</si>
  <si>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</si>
  <si>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</si>
  <si>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</si>
  <si>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</si>
  <si>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</si>
  <si>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</si>
  <si>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</si>
  <si>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</si>
  <si>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</si>
  <si>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</si>
  <si>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</si>
  <si>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</si>
  <si>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</si>
  <si>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</si>
  <si>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</si>
  <si>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</si>
  <si>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</si>
  <si>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</si>
  <si>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</si>
  <si>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</si>
  <si>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</si>
  <si>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</si>
  <si>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</si>
  <si>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</si>
  <si>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</si>
  <si>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</si>
  <si>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</si>
  <si>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</si>
  <si>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</si>
  <si>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</si>
  <si>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</si>
  <si>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</si>
  <si>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</si>
  <si>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</si>
  <si>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</si>
  <si>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</si>
  <si>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</si>
  <si>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</si>
  <si>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</si>
  <si>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</si>
  <si>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</si>
  <si>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</si>
  <si>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</si>
  <si>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</si>
  <si>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</si>
  <si>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</si>
  <si>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</si>
  <si>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</si>
  <si>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</si>
  <si>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</si>
  <si>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</si>
  <si>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</si>
  <si>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</si>
  <si>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</si>
  <si>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</si>
  <si>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</si>
  <si>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</si>
  <si>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</si>
  <si>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</si>
  <si>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</si>
  <si>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</si>
  <si>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</si>
  <si>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</si>
  <si>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</si>
  <si>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</si>
  <si>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</si>
  <si>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</si>
  <si>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</si>
  <si>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</si>
  <si>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</si>
  <si>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</si>
  <si>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</si>
  <si>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</si>
  <si>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</si>
  <si>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</si>
  <si>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</si>
  <si>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</si>
  <si>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</si>
  <si>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</si>
  <si>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</si>
  <si>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</si>
  <si>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</si>
  <si>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</si>
  <si>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</si>
  <si>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</si>
  <si>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</si>
  <si>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</si>
  <si>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</si>
  <si>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</si>
  <si>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</si>
  <si>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</si>
  <si>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</si>
  <si>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</si>
  <si>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</si>
  <si>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</si>
  <si>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</si>
  <si>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</si>
  <si>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</si>
  <si>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</si>
  <si>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</si>
  <si>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</si>
  <si>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</si>
  <si>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</si>
  <si>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</si>
  <si>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</si>
  <si>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</si>
  <si>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</si>
  <si>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</si>
  <si>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</si>
  <si>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</si>
  <si>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</si>
  <si>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</si>
  <si>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</si>
  <si>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</si>
  <si>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</si>
  <si>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</si>
  <si>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</si>
  <si>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</si>
  <si>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</si>
  <si>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</si>
  <si>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</si>
  <si>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</si>
  <si>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</si>
  <si>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</si>
  <si>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</si>
  <si>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</si>
  <si>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</si>
  <si>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</si>
  <si>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</si>
  <si>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</si>
  <si>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</si>
  <si>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</si>
  <si>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</si>
  <si>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</si>
  <si>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</si>
  <si>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</si>
  <si>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</si>
  <si>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</si>
  <si>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</si>
  <si>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</si>
  <si>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</si>
  <si>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</si>
  <si>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</si>
  <si>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</si>
  <si>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</si>
  <si>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</si>
  <si>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</si>
  <si>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</si>
  <si>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</si>
  <si>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</si>
  <si>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</si>
  <si>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</si>
  <si>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</si>
  <si>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</si>
  <si>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</si>
  <si>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</si>
  <si>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</si>
  <si>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</si>
  <si>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</si>
  <si>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</si>
  <si>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</si>
  <si>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</si>
  <si>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</si>
  <si>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</si>
  <si>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</si>
  <si>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</si>
  <si>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</si>
  <si>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</si>
  <si>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</si>
  <si>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</si>
  <si>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</si>
  <si>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</si>
  <si>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</si>
  <si>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</si>
  <si>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</si>
  <si>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</si>
  <si>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</si>
  <si>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</si>
  <si>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</si>
  <si>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</si>
  <si>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</si>
  <si>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</si>
  <si>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</si>
  <si>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</si>
  <si>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</si>
  <si>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</si>
  <si>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</si>
  <si>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</si>
  <si>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</si>
  <si>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</si>
  <si>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</si>
  <si>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</si>
  <si>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</si>
  <si>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</si>
  <si>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</si>
  <si>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</si>
  <si>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</si>
  <si>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</si>
  <si>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</si>
  <si>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</si>
  <si>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</si>
  <si>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</si>
  <si>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</si>
  <si>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</si>
  <si>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</si>
  <si>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</si>
  <si>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</si>
  <si>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</si>
  <si>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</si>
  <si>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</si>
  <si>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</si>
  <si>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</si>
  <si>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</si>
  <si>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</si>
  <si>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</si>
  <si>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</si>
  <si>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</si>
  <si>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</si>
  <si>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</si>
  <si>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</si>
  <si>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</si>
  <si>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</si>
  <si>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</si>
  <si>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</si>
  <si>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</si>
  <si>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</si>
  <si>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</si>
  <si>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</si>
  <si>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</si>
  <si>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</si>
  <si>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</si>
  <si>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</si>
  <si>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</si>
  <si>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</si>
  <si>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</si>
  <si>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</si>
  <si>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</si>
  <si>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</si>
  <si>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</si>
  <si>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</si>
  <si>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</si>
  <si>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</si>
  <si>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</si>
  <si>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</si>
  <si>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</si>
  <si>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</si>
  <si>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</si>
  <si>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</si>
  <si>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</si>
  <si>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</si>
  <si>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</si>
  <si>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</si>
  <si>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</si>
  <si>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</si>
  <si>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</si>
  <si>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</si>
  <si>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</si>
  <si>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</si>
  <si>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</si>
  <si>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</si>
  <si>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</si>
  <si>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</si>
  <si>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</si>
  <si>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</si>
  <si>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</si>
  <si>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</si>
  <si>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</si>
  <si>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</si>
  <si>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</si>
  <si>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</si>
  <si>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</si>
  <si>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</si>
  <si>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</si>
  <si>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</si>
  <si>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</si>
  <si>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</si>
  <si>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</si>
  <si>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</si>
  <si>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</si>
  <si>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</si>
  <si>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</si>
  <si>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</si>
  <si>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</si>
  <si>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</si>
  <si>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</si>
  <si>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</si>
  <si>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</si>
  <si>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</si>
  <si>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</si>
  <si>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</si>
  <si>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</si>
  <si>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</si>
  <si>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</si>
  <si>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</si>
  <si>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</si>
  <si>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</si>
  <si>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</si>
  <si>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</si>
  <si>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</si>
  <si>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</si>
  <si>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</si>
  <si>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</si>
  <si>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</si>
  <si>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</si>
  <si>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</si>
  <si>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</si>
  <si>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</si>
  <si>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</si>
  <si>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</si>
  <si>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</si>
  <si>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</si>
  <si>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</si>
  <si>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</si>
  <si>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</si>
  <si>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</si>
  <si>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</si>
  <si>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</si>
  <si>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</si>
  <si>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</si>
  <si>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</si>
  <si>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</si>
  <si>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</si>
  <si>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</si>
  <si>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</si>
  <si>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</si>
  <si>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</si>
  <si>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</si>
  <si>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</si>
  <si>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</si>
  <si>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</si>
  <si>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</si>
  <si>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</si>
  <si>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</si>
  <si>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</si>
  <si>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</si>
  <si>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</si>
  <si>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</si>
  <si>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</si>
  <si>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</si>
  <si>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</si>
  <si>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</si>
  <si>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</si>
  <si>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</si>
  <si>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</si>
  <si>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</si>
  <si>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</si>
  <si>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</si>
  <si>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</si>
  <si>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</si>
  <si>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</si>
  <si>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</si>
  <si>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</si>
  <si>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</si>
  <si>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</si>
  <si>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</si>
  <si>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</si>
  <si>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</si>
  <si>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</si>
  <si>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</si>
  <si>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</si>
  <si>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</si>
  <si>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</si>
  <si>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</si>
  <si>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</si>
  <si>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</si>
  <si>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</si>
  <si>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</si>
  <si>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</si>
  <si>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</si>
  <si>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</si>
  <si>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</si>
  <si>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</si>
  <si>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</si>
  <si>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</si>
  <si>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</si>
  <si>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</si>
  <si>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</si>
  <si>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</si>
  <si>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</si>
  <si>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</si>
  <si>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</si>
  <si>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</si>
  <si>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</si>
  <si>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</si>
  <si>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</si>
  <si>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</si>
  <si>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</si>
  <si>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</si>
  <si>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</si>
  <si>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</si>
  <si>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</si>
  <si>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</si>
  <si>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</si>
  <si>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</si>
  <si>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</si>
  <si>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</si>
  <si>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</si>
  <si>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</si>
  <si>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</si>
  <si>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</si>
  <si>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</si>
  <si>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</si>
  <si>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</si>
  <si>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</si>
  <si>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</si>
  <si>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</si>
  <si>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</si>
  <si>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</si>
  <si>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</si>
  <si>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</si>
  <si>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</si>
  <si>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</si>
  <si>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</si>
  <si>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</si>
  <si>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</si>
  <si>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</si>
  <si>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</si>
  <si>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</si>
  <si>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</si>
  <si>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</si>
  <si>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</si>
  <si>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</si>
  <si>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</si>
  <si>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</si>
  <si>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</si>
  <si>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</si>
  <si>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</si>
  <si>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</si>
  <si>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</si>
  <si>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</si>
  <si>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</si>
  <si>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</si>
  <si>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</si>
  <si>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</si>
  <si>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</si>
  <si>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</si>
  <si>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</si>
  <si>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</si>
  <si>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</si>
  <si>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</si>
  <si>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</si>
  <si>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</si>
  <si>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</si>
  <si>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</si>
  <si>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</si>
  <si>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</si>
  <si>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</si>
  <si>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</si>
  <si>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</si>
  <si>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</si>
  <si>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</si>
  <si>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</si>
  <si>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</si>
  <si>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</si>
  <si>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</si>
  <si>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</si>
  <si>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</si>
  <si>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</si>
  <si>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</si>
  <si>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</si>
  <si>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</si>
  <si>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</si>
  <si>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</si>
  <si>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</si>
  <si>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</si>
  <si>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</si>
  <si>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</si>
  <si>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</si>
  <si>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</si>
  <si>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</si>
  <si>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</si>
  <si>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</si>
  <si>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</si>
  <si>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</si>
  <si>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</si>
  <si>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</si>
  <si>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</si>
  <si>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</si>
  <si>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</si>
  <si>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</si>
  <si>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</si>
  <si>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</si>
  <si>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</si>
  <si>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</si>
  <si>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</si>
  <si>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</si>
  <si>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</si>
  <si>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</si>
  <si>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</si>
  <si>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</si>
  <si>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</si>
  <si>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</si>
  <si>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</si>
  <si>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</si>
  <si>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</si>
  <si>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</si>
  <si>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</si>
  <si>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</si>
  <si>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</si>
  <si>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</si>
  <si>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</si>
  <si>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</si>
  <si>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</si>
  <si>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</si>
  <si>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</si>
  <si>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</si>
  <si>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</si>
  <si>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</si>
  <si>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</si>
  <si>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</si>
  <si>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</si>
  <si>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</si>
  <si>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</si>
  <si>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</si>
  <si>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</si>
  <si>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</si>
  <si>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</si>
  <si>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</si>
  <si>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</si>
  <si>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</si>
  <si>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</si>
  <si>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</si>
  <si>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</si>
  <si>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</si>
  <si>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</si>
  <si>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</si>
  <si>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</si>
  <si>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</si>
  <si>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</si>
  <si>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</si>
  <si>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</si>
  <si>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</si>
  <si>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</si>
  <si>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</si>
  <si>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</si>
  <si>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</si>
  <si>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</si>
  <si>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</si>
  <si>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</si>
  <si>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</si>
  <si>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</si>
  <si>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</si>
  <si>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</si>
  <si>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</si>
  <si>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</si>
  <si>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</si>
  <si>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</si>
  <si>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</si>
  <si>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</si>
  <si>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</si>
  <si>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</si>
  <si>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</si>
  <si>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</si>
  <si>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</si>
  <si>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</si>
  <si>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</si>
  <si>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</si>
  <si>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</si>
  <si>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</si>
  <si>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</si>
  <si>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</si>
  <si>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</si>
  <si>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</si>
  <si>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</si>
  <si>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</si>
  <si>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</si>
  <si>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</si>
  <si>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</si>
  <si>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</si>
  <si>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</si>
  <si>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</si>
  <si>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</si>
  <si>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</si>
  <si>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</si>
  <si>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</si>
  <si>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</si>
  <si>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</si>
  <si>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</si>
  <si>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</si>
  <si>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</si>
  <si>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</si>
  <si>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</si>
  <si>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</si>
  <si>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</si>
  <si>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</si>
  <si>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</si>
  <si>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</si>
  <si>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</si>
  <si>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</si>
  <si>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</si>
  <si>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</si>
  <si>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</si>
  <si>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</si>
  <si>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</si>
  <si>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</si>
  <si>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</si>
  <si>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</si>
  <si>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</si>
  <si>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</si>
  <si>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</si>
  <si>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</si>
  <si>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</si>
  <si>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</si>
  <si>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</si>
  <si>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</si>
  <si>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</si>
  <si>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</si>
  <si>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</si>
  <si>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</si>
  <si>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</si>
  <si>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</si>
  <si>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</si>
  <si>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</si>
  <si>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</si>
  <si>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</si>
  <si>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</si>
  <si>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</si>
  <si>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</si>
  <si>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</si>
  <si>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</si>
  <si>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</si>
  <si>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</si>
  <si>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</si>
  <si>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</si>
  <si>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</si>
  <si>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</si>
  <si>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</si>
  <si>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</si>
  <si>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</si>
  <si>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</si>
  <si>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</si>
  <si>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</si>
  <si>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</si>
  <si>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</si>
  <si>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</si>
  <si>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</si>
  <si>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</si>
  <si>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</si>
  <si>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</si>
  <si>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</si>
  <si>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</si>
  <si>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</si>
  <si>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</si>
  <si>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</si>
  <si>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</si>
  <si>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</si>
  <si>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</si>
  <si>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</si>
  <si>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</si>
  <si>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</si>
  <si>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</si>
  <si>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</si>
  <si>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</si>
  <si>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</si>
  <si>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</si>
  <si>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</si>
  <si>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</si>
  <si>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</si>
  <si>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</si>
  <si>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</si>
  <si>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</si>
  <si>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</si>
  <si>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</si>
  <si>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</si>
  <si>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</si>
  <si>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</si>
  <si>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</si>
  <si>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</si>
  <si>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</si>
  <si>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</si>
  <si>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</si>
  <si>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</si>
  <si>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</si>
  <si>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</si>
  <si>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</si>
  <si>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</si>
  <si>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</si>
  <si>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</si>
  <si>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</si>
  <si>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</si>
  <si>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</si>
  <si>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</si>
  <si>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</si>
  <si>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</si>
  <si>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</si>
  <si>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</si>
  <si>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</si>
  <si>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</si>
  <si>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</si>
  <si>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</si>
  <si>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</si>
  <si>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</si>
  <si>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</si>
  <si>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</si>
  <si>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</si>
  <si>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</si>
  <si>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</si>
  <si>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</si>
  <si>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</si>
  <si>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</si>
  <si>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</si>
  <si>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</si>
  <si>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</si>
  <si>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</si>
  <si>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</si>
  <si>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</si>
  <si>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</si>
  <si>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</si>
  <si>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</si>
  <si>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</si>
  <si>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</si>
  <si>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</si>
  <si>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</si>
  <si>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</si>
  <si>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</si>
  <si>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</si>
  <si>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</si>
  <si>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</si>
  <si>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</si>
  <si>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</si>
  <si>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</si>
  <si>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</si>
  <si>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</si>
  <si>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</si>
  <si>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</si>
  <si>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</si>
  <si>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</si>
  <si>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</si>
  <si>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</si>
  <si>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</si>
  <si>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</si>
  <si>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</si>
  <si>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</si>
  <si>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</si>
  <si>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</si>
  <si>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</si>
  <si>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</si>
  <si>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</si>
  <si>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</si>
  <si>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</si>
  <si>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</si>
  <si>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</si>
  <si>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</si>
  <si>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</si>
  <si>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</si>
  <si>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</si>
  <si>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</si>
  <si>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</si>
  <si>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</si>
  <si>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</si>
  <si>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</si>
  <si>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</si>
  <si>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</si>
  <si>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</si>
  <si>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</si>
  <si>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</si>
  <si>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</si>
  <si>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</si>
  <si>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</si>
  <si>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</si>
  <si>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</si>
  <si>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</si>
  <si>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</si>
  <si>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</si>
  <si>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</si>
  <si>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</si>
  <si>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</si>
  <si>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</si>
  <si>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</si>
  <si>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</si>
  <si>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</si>
  <si>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</si>
  <si>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</si>
  <si>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</si>
  <si>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</si>
  <si>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</si>
  <si>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</si>
  <si>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</si>
  <si>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</si>
  <si>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</si>
  <si>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</si>
  <si>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</si>
  <si>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</si>
  <si>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</si>
  <si>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</si>
  <si>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</si>
  <si>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</si>
  <si>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</si>
  <si>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</si>
  <si>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</si>
  <si>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</si>
  <si>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</si>
  <si>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</si>
  <si>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</si>
  <si>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</si>
  <si>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</si>
  <si>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</si>
  <si>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</si>
  <si>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</si>
  <si>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</si>
  <si>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</si>
  <si>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</si>
  <si>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</si>
  <si>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</si>
  <si>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</si>
  <si>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</si>
  <si>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</si>
  <si>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</si>
  <si>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</si>
  <si>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</si>
  <si>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</si>
  <si>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</si>
  <si>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</si>
  <si>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</si>
  <si>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</si>
  <si>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</si>
  <si>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</si>
  <si>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</si>
  <si>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</si>
  <si>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</si>
  <si>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</si>
  <si>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</si>
  <si>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</si>
  <si>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</si>
  <si>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</si>
  <si>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</si>
  <si>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</si>
  <si>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</si>
  <si>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</si>
  <si>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</si>
  <si>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</si>
  <si>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</si>
  <si>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</si>
  <si>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</si>
  <si>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</si>
  <si>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</si>
  <si>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</si>
  <si>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</si>
  <si>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</si>
  <si>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</si>
  <si>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</si>
  <si>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</si>
  <si>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</si>
  <si>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</si>
  <si>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</si>
  <si>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</si>
  <si>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</si>
  <si>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</si>
  <si>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</si>
  <si>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</si>
  <si>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</si>
  <si>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</si>
  <si>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</si>
  <si>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</si>
  <si>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</si>
  <si>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</si>
  <si>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</si>
  <si>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</si>
  <si>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</si>
  <si>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</si>
  <si>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</si>
  <si>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</si>
  <si>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</si>
  <si>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</si>
  <si>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</si>
  <si>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</si>
  <si>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</si>
  <si>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</si>
  <si>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</si>
  <si>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</si>
  <si>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</si>
  <si>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</si>
  <si>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</si>
  <si>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</si>
  <si>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</si>
  <si>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</si>
  <si>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</si>
  <si>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</si>
  <si>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</si>
  <si>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</si>
  <si>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</si>
  <si>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</si>
  <si>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</si>
  <si>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</si>
  <si>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</si>
  <si>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</si>
  <si>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</si>
  <si>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</si>
  <si>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</si>
  <si>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</si>
  <si>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</si>
  <si>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</si>
  <si>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</si>
  <si>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</si>
  <si>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</si>
  <si>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</si>
  <si>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</si>
  <si>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</si>
  <si>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</si>
  <si>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</si>
  <si>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</si>
  <si>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</si>
  <si>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</si>
  <si>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</si>
  <si>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</si>
  <si>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</si>
  <si>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</si>
  <si>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</si>
  <si>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</si>
  <si>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</si>
  <si>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</si>
  <si>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</si>
  <si>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</si>
  <si>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</si>
  <si>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</si>
  <si>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</si>
  <si>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</si>
  <si>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</si>
  <si>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</si>
  <si>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</si>
  <si>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</si>
  <si>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</si>
  <si>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</si>
  <si>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</si>
  <si>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</si>
  <si>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</si>
  <si>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</si>
  <si>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</si>
  <si>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</si>
  <si>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</si>
  <si>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</si>
  <si>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</si>
  <si>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</si>
  <si>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</si>
  <si>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</si>
  <si>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</si>
  <si>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</si>
  <si>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</si>
  <si>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</si>
  <si>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</si>
  <si>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</si>
  <si>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</si>
  <si>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</si>
  <si>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</si>
  <si>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</si>
  <si>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</si>
  <si>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</si>
  <si>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</si>
  <si>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</si>
  <si>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</si>
  <si>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</si>
  <si>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</si>
  <si>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</si>
  <si>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</si>
  <si>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</si>
  <si>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</si>
  <si>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</si>
  <si>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</si>
  <si>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</si>
  <si>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</si>
  <si>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</si>
  <si>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</si>
  <si>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</si>
  <si>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</si>
  <si>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</si>
  <si>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</si>
  <si>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</si>
  <si>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</si>
  <si>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</si>
  <si>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</si>
  <si>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</si>
  <si>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</si>
  <si>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</si>
  <si>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</si>
  <si>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</si>
  <si>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</si>
  <si>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</si>
  <si>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</si>
  <si>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</si>
  <si>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</si>
  <si>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</si>
  <si>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</si>
  <si>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</si>
  <si>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</si>
  <si>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</si>
  <si>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</si>
  <si>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</si>
  <si>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</si>
  <si>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</si>
  <si>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</si>
  <si>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</si>
  <si>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</si>
  <si>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</si>
  <si>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</si>
  <si>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</si>
  <si>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</si>
  <si>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</si>
  <si>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</si>
  <si>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</si>
  <si>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</si>
  <si>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</si>
  <si>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</si>
  <si>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</si>
  <si>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</si>
  <si>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</si>
  <si>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</si>
  <si>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</si>
  <si>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</si>
  <si>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</si>
  <si>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</si>
  <si>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</si>
  <si>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</si>
  <si>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</si>
  <si>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</si>
  <si>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</si>
  <si>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</si>
  <si>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</si>
  <si>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</si>
  <si>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</si>
  <si>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</si>
  <si>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</si>
  <si>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</si>
  <si>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</si>
  <si>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</si>
  <si>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</si>
  <si>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</si>
  <si>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</si>
  <si>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</si>
  <si>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</si>
  <si>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</si>
  <si>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</si>
  <si>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</si>
  <si>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</si>
  <si>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</si>
  <si>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</si>
  <si>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</si>
  <si>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</si>
  <si>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</si>
  <si>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</si>
  <si>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</si>
  <si>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</si>
  <si>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</si>
  <si>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</si>
  <si>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</si>
  <si>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</si>
  <si>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</si>
  <si>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</si>
  <si>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</si>
  <si>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</si>
  <si>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</si>
  <si>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</si>
  <si>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</si>
  <si>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</si>
  <si>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</si>
  <si>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</si>
  <si>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</si>
  <si>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</si>
  <si>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</si>
  <si>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</si>
  <si>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</si>
  <si>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</si>
  <si>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</si>
  <si>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</si>
  <si>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</si>
  <si>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</si>
  <si>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</si>
  <si>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</si>
  <si>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</si>
  <si>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</si>
  <si>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</si>
  <si>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</si>
  <si>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</si>
  <si>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</si>
  <si>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</si>
  <si>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</si>
  <si>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</si>
  <si>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</si>
  <si>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</si>
  <si>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</si>
  <si>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</si>
  <si>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</si>
  <si>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</si>
  <si>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</si>
  <si>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</si>
  <si>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</si>
  <si>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</si>
  <si>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</si>
  <si>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</si>
  <si>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</si>
  <si>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</si>
  <si>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</si>
  <si>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</si>
  <si>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</si>
  <si>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</si>
  <si>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</si>
  <si>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</si>
  <si>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</si>
  <si>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</si>
  <si>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</si>
  <si>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</si>
  <si>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</si>
  <si>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</si>
  <si>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</si>
  <si>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</si>
  <si>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</si>
  <si>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</si>
  <si>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</si>
  <si>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</si>
  <si>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</si>
  <si>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</si>
  <si>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</si>
  <si>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</si>
  <si>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</si>
  <si>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</si>
  <si>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</si>
  <si>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</si>
  <si>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</si>
  <si>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</si>
  <si>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</si>
  <si>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</si>
  <si>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</si>
  <si>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</si>
  <si>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</si>
  <si>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</si>
  <si>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</si>
  <si>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</si>
  <si>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</si>
  <si>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</si>
  <si>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</si>
  <si>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</si>
  <si>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</si>
  <si>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</si>
  <si>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</si>
  <si>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</si>
  <si>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</si>
  <si>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</si>
  <si>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</si>
  <si>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</si>
  <si>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</si>
  <si>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</si>
  <si>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</si>
  <si>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</si>
  <si>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</si>
  <si>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</si>
  <si>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</si>
  <si>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</si>
  <si>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</si>
  <si>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</si>
  <si>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</si>
  <si>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</si>
  <si>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</si>
  <si>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</si>
  <si>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</si>
  <si>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</si>
  <si>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</si>
  <si>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</si>
  <si>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</si>
  <si>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</si>
  <si>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</si>
  <si>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</si>
  <si>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</si>
  <si>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</si>
  <si>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</si>
  <si>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</si>
  <si>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</si>
  <si>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</si>
  <si>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</si>
  <si>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</si>
  <si>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</si>
  <si>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</si>
  <si>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</si>
  <si>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</si>
  <si>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</si>
  <si>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</si>
  <si>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</si>
  <si>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</si>
  <si>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</si>
  <si>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</si>
  <si>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</si>
  <si>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</si>
  <si>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</si>
  <si>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</si>
  <si>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</si>
  <si>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</si>
  <si>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</si>
  <si>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</si>
  <si>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</si>
  <si>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</si>
  <si>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</si>
  <si>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</si>
  <si>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</si>
  <si>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</si>
  <si>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</si>
  <si>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</si>
  <si>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</si>
  <si>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</si>
  <si>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</si>
  <si>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</si>
  <si>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</si>
  <si>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</si>
  <si>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</si>
  <si>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</si>
  <si>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</si>
  <si>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</si>
  <si>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</si>
  <si>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</si>
  <si>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</si>
  <si>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</si>
  <si>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</si>
  <si>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</si>
  <si>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</si>
  <si>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</si>
  <si>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</si>
  <si>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</si>
  <si>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</si>
  <si>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</si>
  <si>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</si>
  <si>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</si>
  <si>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</si>
  <si>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</si>
  <si>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</si>
  <si>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</si>
  <si>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</si>
  <si>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</si>
  <si>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</si>
  <si>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</si>
  <si>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</si>
  <si>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</si>
  <si>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</si>
  <si>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</si>
  <si>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</si>
  <si>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</si>
  <si>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</si>
  <si>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</si>
  <si>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</si>
  <si>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</si>
  <si>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</si>
  <si>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</si>
  <si>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</si>
  <si>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</si>
  <si>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</si>
  <si>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</si>
  <si>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</si>
  <si>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</si>
  <si>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</si>
  <si>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</si>
  <si>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</si>
  <si>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</si>
  <si>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</si>
  <si>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</si>
  <si>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</si>
  <si>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</si>
  <si>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</si>
  <si>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</si>
  <si>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</si>
  <si>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</si>
  <si>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</si>
  <si>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</si>
  <si>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</si>
  <si>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</si>
  <si>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</si>
  <si>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</si>
  <si>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</si>
  <si>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</si>
  <si>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</si>
  <si>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</si>
  <si>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</si>
  <si>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</si>
  <si>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</si>
  <si>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</si>
  <si>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</si>
  <si>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</si>
  <si>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</si>
  <si>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</si>
  <si>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</si>
  <si>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</si>
  <si>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</si>
  <si>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</si>
  <si>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</si>
  <si>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</si>
  <si>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</si>
  <si>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</si>
  <si>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</si>
  <si>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</si>
  <si>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</si>
  <si>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</si>
  <si>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</si>
  <si>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</si>
  <si>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</si>
  <si>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</si>
  <si>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</si>
  <si>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</si>
  <si>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</si>
  <si>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</si>
  <si>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</si>
  <si>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</si>
  <si>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</si>
  <si>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</si>
  <si>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</si>
  <si>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</si>
  <si>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</si>
  <si>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</si>
  <si>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</si>
  <si>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</si>
  <si>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</si>
  <si>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</si>
  <si>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</si>
  <si>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</si>
  <si>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</si>
  <si>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</si>
  <si>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</si>
  <si>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</si>
  <si>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</si>
  <si>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</si>
  <si>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</si>
  <si>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</si>
  <si>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</si>
  <si>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</si>
  <si>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</si>
  <si>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</si>
  <si>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</si>
  <si>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</si>
  <si>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</si>
  <si>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</si>
  <si>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</si>
  <si>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</si>
  <si>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</si>
  <si>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</si>
  <si>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</si>
  <si>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</si>
  <si>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</si>
  <si>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</si>
  <si>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</si>
  <si>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</si>
  <si>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</si>
  <si>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</si>
  <si>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</si>
  <si>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</si>
  <si>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</si>
  <si>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</si>
  <si>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</si>
  <si>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</si>
  <si>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</si>
  <si>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</si>
  <si>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</si>
  <si>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</si>
  <si>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</si>
  <si>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</si>
  <si>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</si>
  <si>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</si>
  <si>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</si>
  <si>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</si>
  <si>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</si>
  <si>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</si>
  <si>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</si>
  <si>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</si>
  <si>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</si>
  <si>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</si>
  <si>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</si>
  <si>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</si>
  <si>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</si>
  <si>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</si>
  <si>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</si>
  <si>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</si>
  <si>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</si>
  <si>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</si>
  <si>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</si>
  <si>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</si>
  <si>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</si>
  <si>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</si>
  <si>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</si>
  <si>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</si>
  <si>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</si>
  <si>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</si>
  <si>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</si>
  <si>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</si>
  <si>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</si>
  <si>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</si>
  <si>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</si>
  <si>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</si>
  <si>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</si>
  <si>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</si>
  <si>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</si>
  <si>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</si>
  <si>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</si>
  <si>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</si>
  <si>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</si>
  <si>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</si>
  <si>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</si>
  <si>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</si>
  <si>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</si>
  <si>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</si>
  <si>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</si>
  <si>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</si>
  <si>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</si>
  <si>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</si>
  <si>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</si>
  <si>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</si>
  <si>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</si>
  <si>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</si>
  <si>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</si>
  <si>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</si>
  <si>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</si>
  <si>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</si>
  <si>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</si>
  <si>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</si>
  <si>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</si>
  <si>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</si>
  <si>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</si>
  <si>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</si>
  <si>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</si>
  <si>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</si>
  <si>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</si>
  <si>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</si>
  <si>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</si>
  <si>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</si>
  <si>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</si>
  <si>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</si>
  <si>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</si>
  <si>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</si>
  <si>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</si>
  <si>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</si>
  <si>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</si>
  <si>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</si>
  <si>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</si>
  <si>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</si>
  <si>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</si>
  <si>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</si>
  <si>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</si>
  <si>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</si>
  <si>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</si>
  <si>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</si>
  <si>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</si>
  <si>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</si>
  <si>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</si>
  <si>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</si>
  <si>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</si>
  <si>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</si>
  <si>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</si>
  <si>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</si>
  <si>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</si>
  <si>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</si>
  <si>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</si>
  <si>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</si>
  <si>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</si>
  <si>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</si>
  <si>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</si>
  <si>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</si>
  <si>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</si>
  <si>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</si>
  <si>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</si>
  <si>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</si>
  <si>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</si>
  <si>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</si>
  <si>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</si>
  <si>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</si>
  <si>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</si>
  <si>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</si>
  <si>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</si>
  <si>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</si>
  <si>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</si>
  <si>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</si>
  <si>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</si>
  <si>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</si>
  <si>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</si>
  <si>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</si>
  <si>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</si>
  <si>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</si>
  <si>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</si>
  <si>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</si>
  <si>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</si>
  <si>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</si>
  <si>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</si>
  <si>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</si>
  <si>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</si>
  <si>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</si>
  <si>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</si>
  <si>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</si>
  <si>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</si>
  <si>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</si>
  <si>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</si>
  <si>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</si>
  <si>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</si>
  <si>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</si>
  <si>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</si>
  <si>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</si>
  <si>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</si>
  <si>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</si>
  <si>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</si>
  <si>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</si>
  <si>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</si>
  <si>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</si>
  <si>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</si>
  <si>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</si>
  <si>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</si>
  <si>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</si>
  <si>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</si>
  <si>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</si>
  <si>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</si>
  <si>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</si>
  <si>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</si>
  <si>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</si>
  <si>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</si>
  <si>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</si>
  <si>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</si>
  <si>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</si>
  <si>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</si>
  <si>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</si>
  <si>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</si>
  <si>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</si>
  <si>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</si>
  <si>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</si>
  <si>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</si>
  <si>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</si>
  <si>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</si>
  <si>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</si>
  <si>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</si>
  <si>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</si>
  <si>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</si>
  <si>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</si>
  <si>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</si>
  <si>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</si>
  <si>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</si>
  <si>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</si>
  <si>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</si>
  <si>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</si>
  <si>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</si>
  <si>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</si>
  <si>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</si>
  <si>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</si>
  <si>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</si>
  <si>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</si>
  <si>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</si>
  <si>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</si>
  <si>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</si>
  <si>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</si>
  <si>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</si>
  <si>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</si>
  <si>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</si>
  <si>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</si>
  <si>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</si>
  <si>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</si>
  <si>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</si>
  <si>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</si>
  <si>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</si>
  <si>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</si>
  <si>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</si>
  <si>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</si>
  <si>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</si>
  <si>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</si>
  <si>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</si>
  <si>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</si>
  <si>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</si>
  <si>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</si>
  <si>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</si>
  <si>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</si>
  <si>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</si>
  <si>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</si>
  <si>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</si>
  <si>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</si>
  <si>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</si>
  <si>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</si>
  <si>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</si>
  <si>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</si>
  <si>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</si>
  <si>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</si>
  <si>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</si>
  <si>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</si>
  <si>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</si>
  <si>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</si>
  <si>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</si>
  <si>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</si>
  <si>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</si>
  <si>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</si>
  <si>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</si>
  <si>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</si>
  <si>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</si>
  <si>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</si>
  <si>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</si>
  <si>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</si>
  <si>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</si>
  <si>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</si>
  <si>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</si>
  <si>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</si>
  <si>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</si>
  <si>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</si>
  <si>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</si>
  <si>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</si>
  <si>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</si>
  <si>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</si>
  <si>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</si>
  <si>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</si>
  <si>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</si>
  <si>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</si>
  <si>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</si>
  <si>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</si>
  <si>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</si>
  <si>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</si>
  <si>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</si>
  <si>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</si>
  <si>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</si>
  <si>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</si>
  <si>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</si>
  <si>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</si>
  <si>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</si>
  <si>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</si>
  <si>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</si>
  <si>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</si>
  <si>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</si>
  <si>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</si>
  <si>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</si>
  <si>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</si>
  <si>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</si>
  <si>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</si>
  <si>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</si>
  <si>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</si>
  <si>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</si>
  <si>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</si>
  <si>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</si>
  <si>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</si>
  <si>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</si>
  <si>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</si>
  <si>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</si>
  <si>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</si>
  <si>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</si>
  <si>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</si>
  <si>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</si>
  <si>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</si>
  <si>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</si>
  <si>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</si>
  <si>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</si>
  <si>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</si>
  <si>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</si>
  <si>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</si>
  <si>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</si>
  <si>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</si>
  <si>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</si>
  <si>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</si>
  <si>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</si>
  <si>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</si>
  <si>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</si>
  <si>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</si>
  <si>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</si>
  <si>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</si>
  <si>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</si>
  <si>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</si>
  <si>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</si>
  <si>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</si>
  <si>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</si>
  <si>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</si>
  <si>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</si>
  <si>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</si>
  <si>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</si>
  <si>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</si>
  <si>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</si>
  <si>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</si>
  <si>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</si>
  <si>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</si>
  <si>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</si>
  <si>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</si>
  <si>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</si>
  <si>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</si>
  <si>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</si>
  <si>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</si>
  <si>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</si>
  <si>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</si>
  <si>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</si>
  <si>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</si>
  <si>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</si>
  <si>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</si>
  <si>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</si>
  <si>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</si>
  <si>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</si>
  <si>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</si>
  <si>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</si>
  <si>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</si>
  <si>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</si>
  <si>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</si>
  <si>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</si>
  <si>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</si>
  <si>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</si>
  <si>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</si>
  <si>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</si>
  <si>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</si>
  <si>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</si>
  <si>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</si>
  <si>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</si>
  <si>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</si>
  <si>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</si>
  <si>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</si>
  <si>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</si>
  <si>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</si>
  <si>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</si>
  <si>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</si>
  <si>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</si>
  <si>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</si>
  <si>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</si>
  <si>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</si>
  <si>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</si>
  <si>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</si>
  <si>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</si>
  <si>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</si>
  <si>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</si>
  <si>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</si>
  <si>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</si>
  <si>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</si>
  <si>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</si>
  <si>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</si>
  <si>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</si>
  <si>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</si>
  <si>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</si>
  <si>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</si>
  <si>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</si>
  <si>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</si>
  <si>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</si>
  <si>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</si>
  <si>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</si>
  <si>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</si>
  <si>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</si>
  <si>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</si>
  <si>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</si>
  <si>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</si>
  <si>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</si>
  <si>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</si>
  <si>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</si>
  <si>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</si>
  <si>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</si>
  <si>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</si>
  <si>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</si>
  <si>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</si>
  <si>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</si>
  <si>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</si>
  <si>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</si>
  <si>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</si>
  <si>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</si>
  <si>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</si>
  <si>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</si>
  <si>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</si>
  <si>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</si>
  <si>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</si>
  <si>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</si>
  <si>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</si>
  <si>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</si>
  <si>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</si>
  <si>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</si>
  <si>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</si>
  <si>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</si>
  <si>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</si>
  <si>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</si>
  <si>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</si>
  <si>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</si>
  <si>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</si>
  <si>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</si>
  <si>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</si>
  <si>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</si>
  <si>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</si>
  <si>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</si>
  <si>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</si>
  <si>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</si>
  <si>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</si>
  <si>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</si>
  <si>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</si>
  <si>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</si>
  <si>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</si>
  <si>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</si>
  <si>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</si>
  <si>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</si>
  <si>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</si>
  <si>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</si>
  <si>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</si>
  <si>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</si>
  <si>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</si>
  <si>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</si>
  <si>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</si>
  <si>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</si>
  <si>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</si>
  <si>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</si>
  <si>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</si>
  <si>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</si>
  <si>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</si>
  <si>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</si>
  <si>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</si>
  <si>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</si>
  <si>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</si>
  <si>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</si>
  <si>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</si>
  <si>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</si>
  <si>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</si>
  <si>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</si>
  <si>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</si>
  <si>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</si>
  <si>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</si>
  <si>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</si>
  <si>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</si>
  <si>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</si>
  <si>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</si>
  <si>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</si>
  <si>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</si>
  <si>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</si>
  <si>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</si>
  <si>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</si>
  <si>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</si>
  <si>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</si>
  <si>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</si>
  <si>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</si>
  <si>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</si>
  <si>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</si>
  <si>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</si>
  <si>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</si>
  <si>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</si>
  <si>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</si>
  <si>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</si>
  <si>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</si>
  <si>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</si>
  <si>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</si>
  <si>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</si>
  <si>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</si>
  <si>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</si>
  <si>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</si>
  <si>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</si>
  <si>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</si>
  <si>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</si>
  <si>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</si>
  <si>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</si>
  <si>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</si>
  <si>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</si>
  <si>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</si>
  <si>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</si>
  <si>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</si>
  <si>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</si>
  <si>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</si>
  <si>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</si>
  <si>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</si>
  <si>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</si>
  <si>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</si>
  <si>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</si>
  <si>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</si>
  <si>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</si>
  <si>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</si>
  <si>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</si>
  <si>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</si>
  <si>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</si>
  <si>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</si>
  <si>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</si>
  <si>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</si>
  <si>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</si>
  <si>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</si>
  <si>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</si>
  <si>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</si>
  <si>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</si>
  <si>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</si>
  <si>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</si>
  <si>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</si>
  <si>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</si>
  <si>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</si>
  <si>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</si>
  <si>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</si>
  <si>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</si>
  <si>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</si>
  <si>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</si>
  <si>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</si>
  <si>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</si>
  <si>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</si>
  <si>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</si>
  <si>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</si>
  <si>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</si>
  <si>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</si>
  <si>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</si>
  <si>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</si>
  <si>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</si>
  <si>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</si>
  <si>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</si>
  <si>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</si>
  <si>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</si>
  <si>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</si>
  <si>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</si>
  <si>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</si>
  <si>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</si>
  <si>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</si>
  <si>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</si>
  <si>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</si>
  <si>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</si>
  <si>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</si>
  <si>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</si>
  <si>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</si>
  <si>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</si>
  <si>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</si>
  <si>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</si>
  <si>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</si>
  <si>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</si>
  <si>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</si>
  <si>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</si>
  <si>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</si>
  <si>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</si>
  <si>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</si>
  <si>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</si>
  <si>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</si>
  <si>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</si>
  <si>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</si>
  <si>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</si>
  <si>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</si>
  <si>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</si>
  <si>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</si>
  <si>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</si>
  <si>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</si>
  <si>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</si>
  <si>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</si>
  <si>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</si>
  <si>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</si>
  <si>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</si>
  <si>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</si>
  <si>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</si>
  <si>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</si>
  <si>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</si>
  <si>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</si>
  <si>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</si>
  <si>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</si>
  <si>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</si>
  <si>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</si>
  <si>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</si>
  <si>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</si>
  <si>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</si>
  <si>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</si>
  <si>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</si>
  <si>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</si>
  <si>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</si>
  <si>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</si>
  <si>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</si>
  <si>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</si>
  <si>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</si>
  <si>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</si>
  <si>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</si>
  <si>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</si>
  <si>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</si>
  <si>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</si>
  <si>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</si>
  <si>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</si>
  <si>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</si>
  <si>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</si>
  <si>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</si>
  <si>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</si>
  <si>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</si>
  <si>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</si>
  <si>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</si>
  <si>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</si>
  <si>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</si>
  <si>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</si>
  <si>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</si>
  <si>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</si>
  <si>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</si>
  <si>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</si>
  <si>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</si>
  <si>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</si>
  <si>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</si>
  <si>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</si>
  <si>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</si>
  <si>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</si>
  <si>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</si>
  <si>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</si>
  <si>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</si>
  <si>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</si>
  <si>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</si>
  <si>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</si>
  <si>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</si>
  <si>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</si>
  <si>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</si>
  <si>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</si>
  <si>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</si>
  <si>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</si>
  <si>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</si>
  <si>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</si>
  <si>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</si>
  <si>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</si>
  <si>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</si>
  <si>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</si>
  <si>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</si>
  <si>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</si>
  <si>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</si>
  <si>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</si>
  <si>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</si>
  <si>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</si>
  <si>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</si>
  <si>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</si>
  <si>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</si>
  <si>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</si>
  <si>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</si>
  <si>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</si>
  <si>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</si>
  <si>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</si>
  <si>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</si>
  <si>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</si>
  <si>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</si>
  <si>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</si>
  <si>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</si>
  <si>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</si>
  <si>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</si>
  <si>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</si>
  <si>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</si>
  <si>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</si>
  <si>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</si>
  <si>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</si>
  <si>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</si>
  <si>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</si>
  <si>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</si>
  <si>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</si>
  <si>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</si>
  <si>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</si>
  <si>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</si>
  <si>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</si>
  <si>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</si>
  <si>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</si>
  <si>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</si>
  <si>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</si>
  <si>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</si>
  <si>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</si>
  <si>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</si>
  <si>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</si>
  <si>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</si>
  <si>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</si>
  <si>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</si>
  <si>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</si>
  <si>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</si>
  <si>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</si>
  <si>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</si>
  <si>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</si>
  <si>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</si>
  <si>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</si>
  <si>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</si>
  <si>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</si>
  <si>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</si>
  <si>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</si>
  <si>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</si>
  <si>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</si>
  <si>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</si>
  <si>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</si>
  <si>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</si>
  <si>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</si>
  <si>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</si>
  <si>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</si>
  <si>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</si>
  <si>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</si>
  <si>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</si>
  <si>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</si>
  <si>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</si>
  <si>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</si>
  <si>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</si>
  <si>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</si>
  <si>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</si>
  <si>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</si>
  <si>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</si>
  <si>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</si>
  <si>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</si>
  <si>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</si>
  <si>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</si>
  <si>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</si>
  <si>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</si>
  <si>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</si>
  <si>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</si>
  <si>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</si>
  <si>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</si>
  <si>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</si>
  <si>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</si>
  <si>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</si>
  <si>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</si>
  <si>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</si>
  <si>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</si>
  <si>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</si>
  <si>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</si>
  <si>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</si>
  <si>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</si>
  <si>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</si>
  <si>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</si>
  <si>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</si>
  <si>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</si>
  <si>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</si>
  <si>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</si>
  <si>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</si>
  <si>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</si>
  <si>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</si>
  <si>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</si>
  <si>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</si>
  <si>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</si>
  <si>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</si>
  <si>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</si>
  <si>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</si>
  <si>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</si>
  <si>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</si>
  <si>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</si>
  <si>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</si>
  <si>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</si>
  <si>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</si>
  <si>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</si>
  <si>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</si>
  <si>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</si>
  <si>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</si>
  <si>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</si>
  <si>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</si>
  <si>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</si>
  <si>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</si>
  <si>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</si>
  <si>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</si>
  <si>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</si>
  <si>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</si>
  <si>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</si>
  <si>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</si>
  <si>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</si>
  <si>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</si>
  <si>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</si>
  <si>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</si>
  <si>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</si>
  <si>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</si>
  <si>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</si>
  <si>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</si>
  <si>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</si>
  <si>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</si>
  <si>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</si>
  <si>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</si>
  <si>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</si>
  <si>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</si>
  <si>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</si>
  <si>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</si>
  <si>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</si>
  <si>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</si>
  <si>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</si>
  <si>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</si>
  <si>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</si>
  <si>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</si>
  <si>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</si>
  <si>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</si>
  <si>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</si>
  <si>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</si>
  <si>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</si>
  <si>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</si>
  <si>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</si>
  <si>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</si>
  <si>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</si>
  <si>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</si>
  <si>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</si>
  <si>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</si>
  <si>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</si>
  <si>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</si>
  <si>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</si>
  <si>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</si>
  <si>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</si>
  <si>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</si>
  <si>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</si>
  <si>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</si>
  <si>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</si>
  <si>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</si>
  <si>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</si>
  <si>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</si>
  <si>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</si>
  <si>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</si>
  <si>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</si>
  <si>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</si>
  <si>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</si>
  <si>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</si>
  <si>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</si>
  <si>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</si>
  <si>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</si>
  <si>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</si>
  <si>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</si>
  <si>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</si>
  <si>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</si>
  <si>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</si>
  <si>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</si>
  <si>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</si>
  <si>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</si>
  <si>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</si>
  <si>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</si>
  <si>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</si>
  <si>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</si>
  <si>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</si>
  <si>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</si>
  <si>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</si>
  <si>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</si>
  <si>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</si>
  <si>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</si>
  <si>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</si>
  <si>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</si>
  <si>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</si>
  <si>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</si>
  <si>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</si>
  <si>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</si>
  <si>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</si>
  <si>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</si>
  <si>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</si>
  <si>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</si>
  <si>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</si>
  <si>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</si>
  <si>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</si>
  <si>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</si>
  <si>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</si>
  <si>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</si>
  <si>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</si>
  <si>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</si>
  <si>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</si>
  <si>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</si>
  <si>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</si>
  <si>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</si>
  <si>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</si>
  <si>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</si>
  <si>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</si>
  <si>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</si>
  <si>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</si>
  <si>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</si>
  <si>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</si>
  <si>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</si>
  <si>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</si>
  <si>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</si>
  <si>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</si>
  <si>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</si>
  <si>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</si>
  <si>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</si>
  <si>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</si>
  <si>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</si>
  <si>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</si>
  <si>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</si>
  <si>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</si>
  <si>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</si>
  <si>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</si>
  <si>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</si>
  <si>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</si>
  <si>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</si>
  <si>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</si>
  <si>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</si>
  <si>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</si>
  <si>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</si>
  <si>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</si>
  <si>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</si>
  <si>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</si>
  <si>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</si>
  <si>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</si>
  <si>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</si>
  <si>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</si>
  <si>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</si>
  <si>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</si>
  <si>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</si>
  <si>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</si>
  <si>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</si>
  <si>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</si>
  <si>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</si>
  <si>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</si>
  <si>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</si>
  <si>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</si>
  <si>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</si>
  <si>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</si>
  <si>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</si>
  <si>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</si>
  <si>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</si>
  <si>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</si>
  <si>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</si>
  <si>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</si>
  <si>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</si>
  <si>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</si>
  <si>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</si>
  <si>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</si>
  <si>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</si>
  <si>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</si>
  <si>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</si>
  <si>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</si>
  <si>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</si>
  <si>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</si>
  <si>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</si>
  <si>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</si>
  <si>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</si>
  <si>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</si>
  <si>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</si>
  <si>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</si>
  <si>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</si>
  <si>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</si>
  <si>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</si>
  <si>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</si>
  <si>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</si>
  <si>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</si>
  <si>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</si>
  <si>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</si>
  <si>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</si>
  <si>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</si>
  <si>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</si>
  <si>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</si>
  <si>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</si>
  <si>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</si>
  <si>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</si>
  <si>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</si>
  <si>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</si>
  <si>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</si>
  <si>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</si>
  <si>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</si>
  <si>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</si>
  <si>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</si>
  <si>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</si>
  <si>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</si>
  <si>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</si>
  <si>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</si>
  <si>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</si>
  <si>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</si>
  <si>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</si>
  <si>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</si>
  <si>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</si>
  <si>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</si>
  <si>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</si>
  <si>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</si>
  <si>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</si>
  <si>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</si>
  <si>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</si>
  <si>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</si>
  <si>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</si>
  <si>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</si>
  <si>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</si>
  <si>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</si>
  <si>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</si>
  <si>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</si>
  <si>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</si>
  <si>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</si>
  <si>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</si>
  <si>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</si>
  <si>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</si>
  <si>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</si>
  <si>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</si>
  <si>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</si>
  <si>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</si>
  <si>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</si>
  <si>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</si>
  <si>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</si>
  <si>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</si>
  <si>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</si>
  <si>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</si>
  <si>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</si>
  <si>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</si>
  <si>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</si>
  <si>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</si>
  <si>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</si>
  <si>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</si>
  <si>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</si>
  <si>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</si>
  <si>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</si>
  <si>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</si>
  <si>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</si>
  <si>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</si>
  <si>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</si>
  <si>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</si>
  <si>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</si>
  <si>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</si>
  <si>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</si>
  <si>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</si>
  <si>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</si>
  <si>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</si>
  <si>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</si>
  <si>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</si>
  <si>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</si>
  <si>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</si>
  <si>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</si>
  <si>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</si>
  <si>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</si>
  <si>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</si>
  <si>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</si>
  <si>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</si>
  <si>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</si>
  <si>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</si>
  <si>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</si>
  <si>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</si>
  <si>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</si>
  <si>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</si>
  <si>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</si>
  <si>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</si>
  <si>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</si>
  <si>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</si>
  <si>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</si>
  <si>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</si>
  <si>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</si>
  <si>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</si>
  <si>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</si>
  <si>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</si>
  <si>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</si>
  <si>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</si>
  <si>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</si>
  <si>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</si>
  <si>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</si>
  <si>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</si>
  <si>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</si>
  <si>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</si>
  <si>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</si>
  <si>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</si>
  <si>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</si>
  <si>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</si>
  <si>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</si>
  <si>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</si>
  <si>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</si>
  <si>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</si>
  <si>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</si>
  <si>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</si>
  <si>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</si>
  <si>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</si>
  <si>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</si>
  <si>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</si>
  <si>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</si>
  <si>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</si>
  <si>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</si>
  <si>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</si>
  <si>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</si>
  <si>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</si>
  <si>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</si>
  <si>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</si>
  <si>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</si>
  <si>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</si>
  <si>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</si>
  <si>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</si>
  <si>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</si>
  <si>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</si>
  <si>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</si>
  <si>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</si>
  <si>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</si>
  <si>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</si>
  <si>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</si>
  <si>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</si>
  <si>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</si>
  <si>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</si>
  <si>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</si>
  <si>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</si>
  <si>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</si>
  <si>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</si>
  <si>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</si>
  <si>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</si>
  <si>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</si>
  <si>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</si>
  <si>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</si>
  <si>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</si>
  <si>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</si>
  <si>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</si>
  <si>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</si>
  <si>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</si>
  <si>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</si>
  <si>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</si>
  <si>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</si>
  <si>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</si>
  <si>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</si>
  <si>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</si>
  <si>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</si>
  <si>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</si>
  <si>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</si>
  <si>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</si>
  <si>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</si>
  <si>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</si>
  <si>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</si>
  <si>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</si>
  <si>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</si>
  <si>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</si>
  <si>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</si>
  <si>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</si>
  <si>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</si>
  <si>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</si>
  <si>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</si>
  <si>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</si>
  <si>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</si>
  <si>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</si>
  <si>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</si>
  <si>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</si>
  <si>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</si>
  <si>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</si>
  <si>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</si>
  <si>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</si>
  <si>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</si>
  <si>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</si>
  <si>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</si>
  <si>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</si>
  <si>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</si>
  <si>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</si>
  <si>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</si>
  <si>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</si>
  <si>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</si>
  <si>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</si>
  <si>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</si>
  <si>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</si>
  <si>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</si>
  <si>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</si>
  <si>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</si>
  <si>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</si>
  <si>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</si>
  <si>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</si>
  <si>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</si>
  <si>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</si>
  <si>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</si>
  <si>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</si>
  <si>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</si>
  <si>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</si>
  <si>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</si>
  <si>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</si>
  <si>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</si>
  <si>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</si>
  <si>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</si>
  <si>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</si>
  <si>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</si>
  <si>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</si>
  <si>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</si>
  <si>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</si>
  <si>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</si>
  <si>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</si>
  <si>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</si>
  <si>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</si>
  <si>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</si>
  <si>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</si>
  <si>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</si>
  <si>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</si>
  <si>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</si>
  <si>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</si>
  <si>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</si>
  <si>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</si>
  <si>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</si>
  <si>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</si>
  <si>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</si>
  <si>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</si>
  <si>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</si>
  <si>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</si>
  <si>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</si>
  <si>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</si>
  <si>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</si>
  <si>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</si>
  <si>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</si>
  <si>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</si>
  <si>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</si>
  <si>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</si>
  <si>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</si>
  <si>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</si>
  <si>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</si>
  <si>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</si>
  <si>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</si>
  <si>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</si>
  <si>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</si>
  <si>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</si>
  <si>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</si>
  <si>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</si>
  <si>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</si>
  <si>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</si>
  <si>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</si>
  <si>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</si>
  <si>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</si>
  <si>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</si>
  <si>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</si>
  <si>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</si>
  <si>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</si>
  <si>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</si>
  <si>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</si>
  <si>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</si>
  <si>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</si>
  <si>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</si>
  <si>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</si>
  <si>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</si>
  <si>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</si>
  <si>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</si>
  <si>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</si>
  <si>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</si>
  <si>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</si>
  <si>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</si>
  <si>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</si>
  <si>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</si>
  <si>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</si>
  <si>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</si>
  <si>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</si>
  <si>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</si>
  <si>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</si>
  <si>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</si>
  <si>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</si>
  <si>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</si>
  <si>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</si>
  <si>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</si>
  <si>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</si>
  <si>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</si>
  <si>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</si>
  <si>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</si>
  <si>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</si>
  <si>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</si>
  <si>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</si>
  <si>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</si>
  <si>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</si>
  <si>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</si>
  <si>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</si>
  <si>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</si>
  <si>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</si>
  <si>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</si>
  <si>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</si>
  <si>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</si>
  <si>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</si>
  <si>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</si>
  <si>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</si>
  <si>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</si>
  <si>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</si>
  <si>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</si>
  <si>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</si>
  <si>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</si>
  <si>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</si>
  <si>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</si>
  <si>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</si>
  <si>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</si>
  <si>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</si>
  <si>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</si>
  <si>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</si>
  <si>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</si>
  <si>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</si>
  <si>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</si>
  <si>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</si>
  <si>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</si>
  <si>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</si>
  <si>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</si>
  <si>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</si>
  <si>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</si>
  <si>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</si>
  <si>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</si>
  <si>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</si>
  <si>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</si>
  <si>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</si>
  <si>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</si>
  <si>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</si>
  <si>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</si>
  <si>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</si>
  <si>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</si>
  <si>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</si>
  <si>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</si>
  <si>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</si>
  <si>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</si>
  <si>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</si>
  <si>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</si>
  <si>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</si>
  <si>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</si>
  <si>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</si>
  <si>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</si>
  <si>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</si>
  <si>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</si>
  <si>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</si>
  <si>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</si>
  <si>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</si>
  <si>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</si>
  <si>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</si>
  <si>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</si>
  <si>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</si>
  <si>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</si>
  <si>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</si>
  <si>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</si>
  <si>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</si>
  <si>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</si>
  <si>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</si>
  <si>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</si>
  <si>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</si>
  <si>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</si>
  <si>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</si>
  <si>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</si>
  <si>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</si>
  <si>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</si>
  <si>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</si>
  <si>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</si>
  <si>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</si>
  <si>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</si>
  <si>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</si>
  <si>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</si>
  <si>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</si>
  <si>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</si>
  <si>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</si>
  <si>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</si>
  <si>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</si>
  <si>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</si>
  <si>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</si>
  <si>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</si>
  <si>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</si>
  <si>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</si>
  <si>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</si>
  <si>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</si>
  <si>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</si>
  <si>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</si>
  <si>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</si>
  <si>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</si>
  <si>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</si>
  <si>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</si>
  <si>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</si>
  <si>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</si>
  <si>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</si>
  <si>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</si>
  <si>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</si>
  <si>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</si>
  <si>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</si>
  <si>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</si>
  <si>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</si>
  <si>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</si>
  <si>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</si>
  <si>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</si>
  <si>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</si>
  <si>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</si>
  <si>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</si>
  <si>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</si>
  <si>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</si>
  <si>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</si>
  <si>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</si>
  <si>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</si>
  <si>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</si>
  <si>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</si>
  <si>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</si>
  <si>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</si>
  <si>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</si>
  <si>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</si>
  <si>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</si>
  <si>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</si>
  <si>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</si>
  <si>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</si>
  <si>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</si>
  <si>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</si>
  <si>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</si>
  <si>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</si>
  <si>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</si>
  <si>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</si>
  <si>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</si>
  <si>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</si>
  <si>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</si>
  <si>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</si>
  <si>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</si>
  <si>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</si>
  <si>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</si>
  <si>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</si>
  <si>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</si>
  <si>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</si>
  <si>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</si>
  <si>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</si>
  <si>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</si>
  <si>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</si>
  <si>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</si>
  <si>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</si>
  <si>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</si>
  <si>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</si>
  <si>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</si>
  <si>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</si>
  <si>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</si>
  <si>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</si>
  <si>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</si>
  <si>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</si>
  <si>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</si>
  <si>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</si>
  <si>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</si>
  <si>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</si>
  <si>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</si>
  <si>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</si>
  <si>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</si>
  <si>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</si>
  <si>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</si>
  <si>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</si>
  <si>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</si>
  <si>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</si>
  <si>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</si>
  <si>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</si>
  <si>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</si>
  <si>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</si>
  <si>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</si>
  <si>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</si>
  <si>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</si>
  <si>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</si>
  <si>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</si>
  <si>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</si>
  <si>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</si>
  <si>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</si>
  <si>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</si>
  <si>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</si>
  <si>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</si>
  <si>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</si>
  <si>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</si>
  <si>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</si>
  <si>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</si>
  <si>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</si>
  <si>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</si>
  <si>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</si>
  <si>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</si>
  <si>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</si>
  <si>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</si>
  <si>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</si>
  <si>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</si>
  <si>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</si>
  <si>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</si>
  <si>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</si>
  <si>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</si>
  <si>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</si>
  <si>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</si>
  <si>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</si>
  <si>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</si>
  <si>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</si>
  <si>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</si>
  <si>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</si>
  <si>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</si>
  <si>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</si>
  <si>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</si>
  <si>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</si>
  <si>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</si>
  <si>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</si>
  <si>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</si>
  <si>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</si>
  <si>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</si>
  <si>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</si>
  <si>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</si>
  <si>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</si>
  <si>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</si>
  <si>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</si>
  <si>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</si>
  <si>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</si>
  <si>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</si>
  <si>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</si>
  <si>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</si>
  <si>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</si>
  <si>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</si>
  <si>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</si>
  <si>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</si>
  <si>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</si>
  <si>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</si>
  <si>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</si>
  <si>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</si>
  <si>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</si>
  <si>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</si>
  <si>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</si>
  <si>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</si>
  <si>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</si>
  <si>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</si>
  <si>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</si>
  <si>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</si>
  <si>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</si>
  <si>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</si>
  <si>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</si>
  <si>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</si>
  <si>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</si>
  <si>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</si>
  <si>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</si>
  <si>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</si>
  <si>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</si>
  <si>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</si>
  <si>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</si>
  <si>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</si>
  <si>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</si>
  <si>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</si>
  <si>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</si>
  <si>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</si>
  <si>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</si>
  <si>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</si>
  <si>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</si>
  <si>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</si>
  <si>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</si>
  <si>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</si>
  <si>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</si>
  <si>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</si>
  <si>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</si>
  <si>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</si>
  <si>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</si>
  <si>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</si>
  <si>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</si>
  <si>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</si>
  <si>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</si>
  <si>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</si>
  <si>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</si>
  <si>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</si>
  <si>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</si>
  <si>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</si>
  <si>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</si>
  <si>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</si>
  <si>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</si>
  <si>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</si>
  <si>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</si>
  <si>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</si>
  <si>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</si>
  <si>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</si>
  <si>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</si>
  <si>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</si>
  <si>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</si>
  <si>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</si>
  <si>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</si>
  <si>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</si>
  <si>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</si>
  <si>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</si>
  <si>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</si>
  <si>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</si>
  <si>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</si>
  <si>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</si>
  <si>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</si>
  <si>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</si>
  <si>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</si>
  <si>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</si>
  <si>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</si>
  <si>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</si>
  <si>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</si>
  <si>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</si>
  <si>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</si>
  <si>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</si>
  <si>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</si>
  <si>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</si>
  <si>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</si>
  <si>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</si>
  <si>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</si>
  <si>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</si>
  <si>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</si>
  <si>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</si>
  <si>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</si>
  <si>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</si>
  <si>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</si>
  <si>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</si>
  <si>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</si>
  <si>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</si>
  <si>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</si>
  <si>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</si>
  <si>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</si>
  <si>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</si>
  <si>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</si>
  <si>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</si>
  <si>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</si>
  <si>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</si>
  <si>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</si>
  <si>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</si>
  <si>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</si>
  <si>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</si>
  <si>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</si>
  <si>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</si>
  <si>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</si>
  <si>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</si>
  <si>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</si>
  <si>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</si>
  <si>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</si>
  <si>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</si>
  <si>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</si>
  <si>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</si>
  <si>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</si>
  <si>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</si>
  <si>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</si>
  <si>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</si>
  <si>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</si>
  <si>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</si>
  <si>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</si>
  <si>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</si>
  <si>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</si>
  <si>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</si>
  <si>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</si>
  <si>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</si>
  <si>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</si>
  <si>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</si>
  <si>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</si>
  <si>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</si>
  <si>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</si>
  <si>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</si>
  <si>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</si>
  <si>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</si>
  <si>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</si>
  <si>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</si>
  <si>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</si>
  <si>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</si>
  <si>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</si>
  <si>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</si>
  <si>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</si>
  <si>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</si>
  <si>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</si>
  <si>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</si>
  <si>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</si>
  <si>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</si>
  <si>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</si>
  <si>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</si>
  <si>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</si>
  <si>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</si>
  <si>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</si>
  <si>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</si>
  <si>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</si>
  <si>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</si>
  <si>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</si>
  <si>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</si>
  <si>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</si>
  <si>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</si>
  <si>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</si>
  <si>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</si>
  <si>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</si>
  <si>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</si>
  <si>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</si>
  <si>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</si>
  <si>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</si>
  <si>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</si>
  <si>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</si>
  <si>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</si>
  <si>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</si>
  <si>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</si>
  <si>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</si>
  <si>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</si>
  <si>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</si>
  <si>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</si>
  <si>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</si>
  <si>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</si>
  <si>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</si>
  <si>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</si>
  <si>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</si>
  <si>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</si>
  <si>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</si>
  <si>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</si>
  <si>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</si>
  <si>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</si>
  <si>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</si>
  <si>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</si>
  <si>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</si>
  <si>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</si>
  <si>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</si>
  <si>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</si>
  <si>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</si>
  <si>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</si>
  <si>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</si>
  <si>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</si>
  <si>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</si>
  <si>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</si>
  <si>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</si>
  <si>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</si>
  <si>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</si>
  <si>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</si>
  <si>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</si>
  <si>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</si>
  <si>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</si>
  <si>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</si>
  <si>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</si>
  <si>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</si>
  <si>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</si>
  <si>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</si>
  <si>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</si>
  <si>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</si>
  <si>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</si>
  <si>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</si>
  <si>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</si>
  <si>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</si>
  <si>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</si>
  <si>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</si>
  <si>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</si>
  <si>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</si>
  <si>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</si>
  <si>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</si>
  <si>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</si>
  <si>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</si>
  <si>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</si>
  <si>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</si>
  <si>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</si>
  <si>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</si>
  <si>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</si>
  <si>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</si>
  <si>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</si>
  <si>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</si>
  <si>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</si>
  <si>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</si>
  <si>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</si>
  <si>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</si>
  <si>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</si>
  <si>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</si>
  <si>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</si>
  <si>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</si>
  <si>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</si>
  <si>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</si>
  <si>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</si>
  <si>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</si>
  <si>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</si>
  <si>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</si>
  <si>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</si>
  <si>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</si>
  <si>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</si>
  <si>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</si>
  <si>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</si>
  <si>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</si>
  <si>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</si>
  <si>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</si>
  <si>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</si>
  <si>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</si>
  <si>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</si>
  <si>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</si>
  <si>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</si>
  <si>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</si>
  <si>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</si>
  <si>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</si>
  <si>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</si>
  <si>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</si>
  <si>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</si>
  <si>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</si>
  <si>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</si>
  <si>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</si>
  <si>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</si>
  <si>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</si>
  <si>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</si>
  <si>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</si>
  <si>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</si>
  <si>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</si>
  <si>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</si>
  <si>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</si>
  <si>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</si>
  <si>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</si>
  <si>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</si>
  <si>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</si>
  <si>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</si>
  <si>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</si>
  <si>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</si>
  <si>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</si>
  <si>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</si>
  <si>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</si>
  <si>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</si>
  <si>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</si>
  <si>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</si>
  <si>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</si>
  <si>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</si>
  <si>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</si>
  <si>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</si>
  <si>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</si>
  <si>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</si>
  <si>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</si>
  <si>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</si>
  <si>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</si>
  <si>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</si>
  <si>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</si>
  <si>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</si>
  <si>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</si>
  <si>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</si>
  <si>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</si>
  <si>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</si>
  <si>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</si>
  <si>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</si>
  <si>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</si>
  <si>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</si>
  <si>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</si>
  <si>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</si>
  <si>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</si>
  <si>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</si>
  <si>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</si>
  <si>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</si>
  <si>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</si>
  <si>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</si>
  <si>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</si>
  <si>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</si>
  <si>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</si>
  <si>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</si>
  <si>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</si>
  <si>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</si>
  <si>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</si>
  <si>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</si>
  <si>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</si>
  <si>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</si>
  <si>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</si>
  <si>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</si>
  <si>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</si>
  <si>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</si>
  <si>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</si>
  <si>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</si>
  <si>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</si>
  <si>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</si>
  <si>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</si>
  <si>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</si>
  <si>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</si>
  <si>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</si>
  <si>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</si>
  <si>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</si>
  <si>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</si>
  <si>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</si>
  <si>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</si>
  <si>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</si>
  <si>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</si>
  <si>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</si>
  <si>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</si>
  <si>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</si>
  <si>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</si>
  <si>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</si>
  <si>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</si>
  <si>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</si>
  <si>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</si>
  <si>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</si>
  <si>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</si>
  <si>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</si>
  <si>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</si>
  <si>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</si>
  <si>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</si>
  <si>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</si>
  <si>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</si>
  <si>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</si>
  <si>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</si>
  <si>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</si>
  <si>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</si>
  <si>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</si>
  <si>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</si>
  <si>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</si>
  <si>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</si>
  <si>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</si>
  <si>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</si>
  <si>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</si>
  <si>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</si>
  <si>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</si>
  <si>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</si>
  <si>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</si>
  <si>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</si>
  <si>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</si>
  <si>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</si>
  <si>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</si>
  <si>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</si>
  <si>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</si>
  <si>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</si>
  <si>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</si>
  <si>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</si>
  <si>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</si>
  <si>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</si>
  <si>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</si>
  <si>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</si>
  <si>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</si>
  <si>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</si>
  <si>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</si>
  <si>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</si>
  <si>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</si>
  <si>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</si>
  <si>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</si>
  <si>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</si>
  <si>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</si>
  <si>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</si>
  <si>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</si>
  <si>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</si>
  <si>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</si>
  <si>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</si>
  <si>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</si>
  <si>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</si>
  <si>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</si>
  <si>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</si>
  <si>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</si>
  <si>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</si>
  <si>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</si>
  <si>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</si>
  <si>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</si>
  <si>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</si>
  <si>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</si>
  <si>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</si>
  <si>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</si>
  <si>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</si>
  <si>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</si>
  <si>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</si>
  <si>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</si>
  <si>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</si>
  <si>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</si>
  <si>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</si>
  <si>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</si>
  <si>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</si>
  <si>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</si>
  <si>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</si>
  <si>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</si>
  <si>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</si>
  <si>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</si>
  <si>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</si>
  <si>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</si>
  <si>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</si>
  <si>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</si>
  <si>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</si>
  <si>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</si>
  <si>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</si>
  <si>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</si>
  <si>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</si>
  <si>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</si>
  <si>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</si>
  <si>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</si>
  <si>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</si>
  <si>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</si>
  <si>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</si>
  <si>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</si>
  <si>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</si>
  <si>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</si>
  <si>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</si>
  <si>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</si>
  <si>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</si>
  <si>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</si>
  <si>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</si>
  <si>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</si>
  <si>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</si>
  <si>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</si>
  <si>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</si>
  <si>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</si>
  <si>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</si>
  <si>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</si>
  <si>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</si>
  <si>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</si>
  <si>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</si>
  <si>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</si>
  <si>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</si>
  <si>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</si>
  <si>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</si>
  <si>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</si>
  <si>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</si>
  <si>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</si>
  <si>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</si>
  <si>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</si>
  <si>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</si>
  <si>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</si>
  <si>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</si>
  <si>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</si>
  <si>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</si>
  <si>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</si>
  <si>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</si>
  <si>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</si>
  <si>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</si>
  <si>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</si>
  <si>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</si>
  <si>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</si>
  <si>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</si>
  <si>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</si>
  <si>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</si>
  <si>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</si>
  <si>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</si>
  <si>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</si>
  <si>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</si>
  <si>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</si>
  <si>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</si>
  <si>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</si>
  <si>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</si>
  <si>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</si>
  <si>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</si>
  <si>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</si>
  <si>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</si>
  <si>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</si>
  <si>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</si>
  <si>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</si>
  <si>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</si>
  <si>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</si>
  <si>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</si>
  <si>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</si>
  <si>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</si>
  <si>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</si>
  <si>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</si>
  <si>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</si>
  <si>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</si>
  <si>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</si>
  <si>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</si>
  <si>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</si>
  <si>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</si>
  <si>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</si>
  <si>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</si>
  <si>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</si>
  <si>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</si>
  <si>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</si>
  <si>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</si>
  <si>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</si>
  <si>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</si>
  <si>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</si>
  <si>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</si>
  <si>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</si>
  <si>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</si>
  <si>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</si>
  <si>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</si>
  <si>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</si>
  <si>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</si>
  <si>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</si>
  <si>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</si>
  <si>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</si>
  <si>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</si>
  <si>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</si>
  <si>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</si>
  <si>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</si>
  <si>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</si>
  <si>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</si>
  <si>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</si>
  <si>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</si>
  <si>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</si>
  <si>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</si>
  <si>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</si>
  <si>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</si>
  <si>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</si>
  <si>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</si>
  <si>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</si>
  <si>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</si>
  <si>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</si>
  <si>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</si>
  <si>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</si>
  <si>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</si>
  <si>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</si>
  <si>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</si>
  <si>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</si>
  <si>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</si>
  <si>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</si>
  <si>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</si>
  <si>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</si>
  <si>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</si>
  <si>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</si>
  <si>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</si>
  <si>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</si>
  <si>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</si>
  <si>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</si>
  <si>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</si>
  <si>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</si>
  <si>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</si>
  <si>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</si>
  <si>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</si>
  <si>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</si>
  <si>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</si>
  <si>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</si>
  <si>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</si>
  <si>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</si>
  <si>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</si>
  <si>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</si>
  <si>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</si>
  <si>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</si>
  <si>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</si>
  <si>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</si>
  <si>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</si>
  <si>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</si>
  <si>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</si>
  <si>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</si>
  <si>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</si>
  <si>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</si>
  <si>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</si>
  <si>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</si>
  <si>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</si>
  <si>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</si>
  <si>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</si>
  <si>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</si>
  <si>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</si>
  <si>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</si>
  <si>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</si>
  <si>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</si>
  <si>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</si>
  <si>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</si>
  <si>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</si>
  <si>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</si>
  <si>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</si>
  <si>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</si>
  <si>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</si>
  <si>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</si>
  <si>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</si>
  <si>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</si>
  <si>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</si>
  <si>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</si>
  <si>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</si>
  <si>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</si>
  <si>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</si>
  <si>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</si>
  <si>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</si>
  <si>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</si>
  <si>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</si>
  <si>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</si>
  <si>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</si>
  <si>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</si>
  <si>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</si>
  <si>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</si>
  <si>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</si>
  <si>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</si>
  <si>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</si>
  <si>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</si>
  <si>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</si>
  <si>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</si>
  <si>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</si>
  <si>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</si>
  <si>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</si>
  <si>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</si>
  <si>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</si>
  <si>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</si>
  <si>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</si>
  <si>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</si>
  <si>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</si>
  <si>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</si>
  <si>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</si>
  <si>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</si>
  <si>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</si>
  <si>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</si>
  <si>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</si>
  <si>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</si>
  <si>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</si>
  <si>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</si>
  <si>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</si>
  <si>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</si>
  <si>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</si>
  <si>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</si>
  <si>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</si>
  <si>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</si>
  <si>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</si>
  <si>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</si>
  <si>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</si>
  <si>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</si>
  <si>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</si>
  <si>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</si>
  <si>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</si>
  <si>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</si>
  <si>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</si>
  <si>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</si>
  <si>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</si>
  <si>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</si>
  <si>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</si>
  <si>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</si>
  <si>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</si>
  <si>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</si>
  <si>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</si>
  <si>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</si>
  <si>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</si>
  <si>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</si>
  <si>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</si>
  <si>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</si>
  <si>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</si>
  <si>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</si>
  <si>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</si>
  <si>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</si>
  <si>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</si>
  <si>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</si>
  <si>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</si>
  <si>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</si>
  <si>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</si>
  <si>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</si>
  <si>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</si>
  <si>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</si>
  <si>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</si>
  <si>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</si>
  <si>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</si>
  <si>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</si>
  <si>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</si>
  <si>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</si>
  <si>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</si>
  <si>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</si>
  <si>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</si>
  <si>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</si>
  <si>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</si>
  <si>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</si>
  <si>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</si>
  <si>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</si>
  <si>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</si>
  <si>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</si>
  <si>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</si>
  <si>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</si>
  <si>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</si>
  <si>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</si>
  <si>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</si>
  <si>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</si>
  <si>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</si>
  <si>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</si>
  <si>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</si>
  <si>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</si>
  <si>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</si>
  <si>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</si>
  <si>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</si>
  <si>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</si>
  <si>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</si>
  <si>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</si>
  <si>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</si>
  <si>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</si>
  <si>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</si>
  <si>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</si>
  <si>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</si>
  <si>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</si>
  <si>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</si>
  <si>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</si>
  <si>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</si>
  <si>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</si>
  <si>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</si>
  <si>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</si>
  <si>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</si>
  <si>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</si>
  <si>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</si>
  <si>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</si>
  <si>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</si>
  <si>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</si>
  <si>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</si>
  <si>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</si>
  <si>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</si>
  <si>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</si>
  <si>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</si>
  <si>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</si>
  <si>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</si>
  <si>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</si>
  <si>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</si>
  <si>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</si>
  <si>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</si>
  <si>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</si>
  <si>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</si>
  <si>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</si>
  <si>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</si>
  <si>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</si>
  <si>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</si>
  <si>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</si>
  <si>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</si>
  <si>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</si>
  <si>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</si>
  <si>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</si>
  <si>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</si>
  <si>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</si>
  <si>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</si>
  <si>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</si>
  <si>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</si>
  <si>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</si>
  <si>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</si>
  <si>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</si>
  <si>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</si>
  <si>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</si>
  <si>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</si>
  <si>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</si>
  <si>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</si>
  <si>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</si>
  <si>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</si>
  <si>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</si>
  <si>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</si>
  <si>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</si>
  <si>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</si>
  <si>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</si>
  <si>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</si>
  <si>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</si>
  <si>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</si>
  <si>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</si>
  <si>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</si>
  <si>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</si>
  <si>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</si>
  <si>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</si>
  <si>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</si>
  <si>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</si>
  <si>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</si>
  <si>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</si>
  <si>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</si>
  <si>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</si>
  <si>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</si>
  <si>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</si>
  <si>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</si>
  <si>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</si>
  <si>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</si>
  <si>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</si>
  <si>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</si>
  <si>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</si>
  <si>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</si>
  <si>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</si>
  <si>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</si>
  <si>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</si>
  <si>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</si>
  <si>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</si>
  <si>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</si>
  <si>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</si>
  <si>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</si>
  <si>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</si>
  <si>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</si>
  <si>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</si>
  <si>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</si>
  <si>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</si>
  <si>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</si>
  <si>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</si>
  <si>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</si>
  <si>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</si>
  <si>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</si>
  <si>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</si>
  <si>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</si>
  <si>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</si>
  <si>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</si>
  <si>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</si>
  <si>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</si>
  <si>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</si>
  <si>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</si>
  <si>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</si>
  <si>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</si>
  <si>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</si>
  <si>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</si>
  <si>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</si>
  <si>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</si>
  <si>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</si>
  <si>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</si>
  <si>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</si>
  <si>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</si>
  <si>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</si>
  <si>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</si>
  <si>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</si>
  <si>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</si>
  <si>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</si>
  <si>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</si>
  <si>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</si>
  <si>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</si>
  <si>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</si>
  <si>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</si>
  <si>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</si>
  <si>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</si>
  <si>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</si>
  <si>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</si>
  <si>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</si>
  <si>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</si>
  <si>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</si>
  <si>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</si>
  <si>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</si>
  <si>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</si>
  <si>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</si>
  <si>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</si>
  <si>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</si>
  <si>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</si>
  <si>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</si>
  <si>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</si>
  <si>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</si>
  <si>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</si>
  <si>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</si>
  <si>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</si>
  <si>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</si>
  <si>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</si>
  <si>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</si>
  <si>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</si>
  <si>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</si>
  <si>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</si>
  <si>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</si>
  <si>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</si>
  <si>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</si>
  <si>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</si>
  <si>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</si>
  <si>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</si>
  <si>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</si>
  <si>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</si>
  <si>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</si>
  <si>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</si>
  <si>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</si>
  <si>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</si>
  <si>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</si>
  <si>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</si>
  <si>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</si>
  <si>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</si>
  <si>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</si>
  <si>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</si>
  <si>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</si>
  <si>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</si>
  <si>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</si>
  <si>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</si>
  <si>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</si>
  <si>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</si>
  <si>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</si>
  <si>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</si>
  <si>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</si>
  <si>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</si>
  <si>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</si>
  <si>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</si>
  <si>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</si>
  <si>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</si>
  <si>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</si>
  <si>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</si>
  <si>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</si>
  <si>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</si>
  <si>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</si>
  <si>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</si>
  <si>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</si>
  <si>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</si>
  <si>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</si>
  <si>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</si>
  <si>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</si>
  <si>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</si>
  <si>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</si>
  <si>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</si>
  <si>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</si>
  <si>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</si>
  <si>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</si>
  <si>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</si>
  <si>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</si>
  <si>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</si>
  <si>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</si>
  <si>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</si>
  <si>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</si>
  <si>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</si>
  <si>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</si>
  <si>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</si>
  <si>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</si>
  <si>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</si>
  <si>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</si>
  <si>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</si>
  <si>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</si>
  <si>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</si>
  <si>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</si>
  <si>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</si>
  <si>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</si>
  <si>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</si>
  <si>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</si>
  <si>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</si>
  <si>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</si>
  <si>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</si>
  <si>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</si>
  <si>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</si>
  <si>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</si>
  <si>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</si>
  <si>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</si>
  <si>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</si>
  <si>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</si>
  <si>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</si>
  <si>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</si>
  <si>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</si>
  <si>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</si>
  <si>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</si>
  <si>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</si>
  <si>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</si>
  <si>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</si>
  <si>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</si>
  <si>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</si>
  <si>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</si>
  <si>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</si>
  <si>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</si>
  <si>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</si>
  <si>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</si>
  <si>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</si>
  <si>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</si>
  <si>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</si>
  <si>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</si>
  <si>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</si>
  <si>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</si>
  <si>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</si>
  <si>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</si>
  <si>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</si>
  <si>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</si>
  <si>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</si>
  <si>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</si>
  <si>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</si>
  <si>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</si>
  <si>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</si>
  <si>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</si>
  <si>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</si>
  <si>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</si>
  <si>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</si>
  <si>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</si>
  <si>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</si>
  <si>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</si>
  <si>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</si>
  <si>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</si>
  <si>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</si>
  <si>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</si>
  <si>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</si>
  <si>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</si>
  <si>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</si>
  <si>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</si>
  <si>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</si>
  <si>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</si>
  <si>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</si>
  <si>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</si>
  <si>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</si>
  <si>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</si>
  <si>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</si>
  <si>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</si>
  <si>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</si>
  <si>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</si>
  <si>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</si>
  <si>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</si>
  <si>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</si>
  <si>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</si>
  <si>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</si>
  <si>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</si>
  <si>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</si>
  <si>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</si>
  <si>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</si>
  <si>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</si>
  <si>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</si>
  <si>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</si>
  <si>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</si>
  <si>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</si>
  <si>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</si>
  <si>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</si>
  <si>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</si>
  <si>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</si>
  <si>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</si>
  <si>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</si>
  <si>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</si>
  <si>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</si>
  <si>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</si>
  <si>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</si>
  <si>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</si>
  <si>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</si>
  <si>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</si>
  <si>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</si>
  <si>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</si>
  <si>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</si>
  <si>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</si>
  <si>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</si>
  <si>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</si>
  <si>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</si>
  <si>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</si>
  <si>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</si>
  <si>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</si>
  <si>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</si>
  <si>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</si>
  <si>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</si>
  <si>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</si>
  <si>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</si>
  <si>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</si>
  <si>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</si>
  <si>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</si>
  <si>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</si>
  <si>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</si>
  <si>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</si>
  <si>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</si>
  <si>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</si>
  <si>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</si>
  <si>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</si>
  <si>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</si>
  <si>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</si>
  <si>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</si>
  <si>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</si>
  <si>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</si>
  <si>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</si>
  <si>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</si>
  <si>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</si>
  <si>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</si>
  <si>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</si>
  <si>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</si>
  <si>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</si>
  <si>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</si>
  <si>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</si>
  <si>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</si>
  <si>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</si>
  <si>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</si>
  <si>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</si>
  <si>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</si>
  <si>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</si>
  <si>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</si>
  <si>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</si>
  <si>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</si>
  <si>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</si>
  <si>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</si>
  <si>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</si>
  <si>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</si>
  <si>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</si>
  <si>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</si>
  <si>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</si>
  <si>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</si>
  <si>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</si>
  <si>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</si>
  <si>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</si>
  <si>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</si>
  <si>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</si>
  <si>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</si>
  <si>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</si>
  <si>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</si>
  <si>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</si>
  <si>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</si>
  <si>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</si>
  <si>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</si>
  <si>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</si>
  <si>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</si>
  <si>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</si>
  <si>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</si>
  <si>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</si>
  <si>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</si>
  <si>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</si>
  <si>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</si>
  <si>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</si>
  <si>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</si>
  <si>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</si>
  <si>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</si>
  <si>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</si>
  <si>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</si>
  <si>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</si>
  <si>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</si>
  <si>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</si>
  <si>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</si>
  <si>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</si>
  <si>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</si>
  <si>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</si>
  <si>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</si>
  <si>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</si>
  <si>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</si>
  <si>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</si>
  <si>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</si>
  <si>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</si>
  <si>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</si>
  <si>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</si>
  <si>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</si>
  <si>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</si>
  <si>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</si>
  <si>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</si>
  <si>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</si>
  <si>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</si>
  <si>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</si>
  <si>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</si>
  <si>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</si>
  <si>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</si>
  <si>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</si>
  <si>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</si>
  <si>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</si>
  <si>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</si>
  <si>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</si>
  <si>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</si>
  <si>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</si>
  <si>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</si>
  <si>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</si>
  <si>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</si>
  <si>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</si>
  <si>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</si>
  <si>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</si>
  <si>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</si>
  <si>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</si>
  <si>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</si>
  <si>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</si>
  <si>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</si>
  <si>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</si>
  <si>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</si>
  <si>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</si>
  <si>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</si>
  <si>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</si>
  <si>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</si>
  <si>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</si>
  <si>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</si>
  <si>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</si>
  <si>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</si>
  <si>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</si>
  <si>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</si>
  <si>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</si>
  <si>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</si>
  <si>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</si>
  <si>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</si>
  <si>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</si>
  <si>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</si>
  <si>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</si>
  <si>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</si>
  <si>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</si>
  <si>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</si>
  <si>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</si>
  <si>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</si>
  <si>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</si>
  <si>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</si>
  <si>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</si>
  <si>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</si>
  <si>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</si>
  <si>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</si>
  <si>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</si>
  <si>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</si>
  <si>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</si>
  <si>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</si>
  <si>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</si>
  <si>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</si>
  <si>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</si>
  <si>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</si>
  <si>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</si>
  <si>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</si>
  <si>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</si>
  <si>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</si>
  <si>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</si>
  <si>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</si>
  <si>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</si>
  <si>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</si>
  <si>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</si>
  <si>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</si>
  <si>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</si>
  <si>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</si>
  <si>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</si>
  <si>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</si>
  <si>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</si>
  <si>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</si>
  <si>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</si>
  <si>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</si>
  <si>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</si>
  <si>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</si>
  <si>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</si>
  <si>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</si>
  <si>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</si>
  <si>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</si>
  <si>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</si>
  <si>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</si>
  <si>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</si>
  <si>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</si>
  <si>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</si>
  <si>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</si>
  <si>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</si>
  <si>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</si>
  <si>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</si>
  <si>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</si>
  <si>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</si>
  <si>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</si>
  <si>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</si>
  <si>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</si>
  <si>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</si>
  <si>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</si>
  <si>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</si>
  <si>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</si>
  <si>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</si>
  <si>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</si>
  <si>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</si>
  <si>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</si>
  <si>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</si>
  <si>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</si>
  <si>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</si>
  <si>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</si>
  <si>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</si>
  <si>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</si>
  <si>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</si>
  <si>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</si>
  <si>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</si>
  <si>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</si>
  <si>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</si>
  <si>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</si>
  <si>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</si>
  <si>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</si>
  <si>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</si>
  <si>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</si>
  <si>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</si>
  <si>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</si>
  <si>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</si>
  <si>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</si>
  <si>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</si>
  <si>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</si>
  <si>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</si>
  <si>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</si>
  <si>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</si>
  <si>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</si>
  <si>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</si>
  <si>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</si>
  <si>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</si>
  <si>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</si>
  <si>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</si>
  <si>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</si>
  <si>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</si>
  <si>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</si>
  <si>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</si>
  <si>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</si>
  <si>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</si>
  <si>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</si>
  <si>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</si>
  <si>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</si>
  <si>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</si>
  <si>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</si>
  <si>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</si>
  <si>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</si>
  <si>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</si>
  <si>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</si>
  <si>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</si>
  <si>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</si>
  <si>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</si>
  <si>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</si>
  <si>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</si>
  <si>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</si>
  <si>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</si>
  <si>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</si>
  <si>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</si>
  <si>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</si>
  <si>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</si>
  <si>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</si>
  <si>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</si>
  <si>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</si>
  <si>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</si>
  <si>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</si>
  <si>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</si>
  <si>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</si>
  <si>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</si>
  <si>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</si>
  <si>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</si>
  <si>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</si>
  <si>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</si>
  <si>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</si>
  <si>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</si>
  <si>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</si>
  <si>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</si>
  <si>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</si>
  <si>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</si>
  <si>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</si>
  <si>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</si>
  <si>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</si>
  <si>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</si>
  <si>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</si>
  <si>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</si>
  <si>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</si>
  <si>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</si>
  <si>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</si>
  <si>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</si>
  <si>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</si>
  <si>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</si>
  <si>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</si>
  <si>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</si>
  <si>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</si>
  <si>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</si>
  <si>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</si>
  <si>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</si>
  <si>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</si>
  <si>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</si>
  <si>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</si>
  <si>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</si>
  <si>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</si>
  <si>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</si>
  <si>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</si>
  <si>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</si>
  <si>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</si>
  <si>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</si>
  <si>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</si>
  <si>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</si>
  <si>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</si>
  <si>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</si>
  <si>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</si>
  <si>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</si>
  <si>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</si>
  <si>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</si>
  <si>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</si>
  <si>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</si>
  <si>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</si>
  <si>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</si>
  <si>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</si>
  <si>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</si>
  <si>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</si>
  <si>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</si>
  <si>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</si>
  <si>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</si>
  <si>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</si>
  <si>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</si>
  <si>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</si>
  <si>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</si>
  <si>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</si>
  <si>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</si>
  <si>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</si>
  <si>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</si>
  <si>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</si>
  <si>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</si>
  <si>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</si>
  <si>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</si>
  <si>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</si>
  <si>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</si>
  <si>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</si>
  <si>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</si>
  <si>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</si>
  <si>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</si>
  <si>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</si>
  <si>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</si>
  <si>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</si>
  <si>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</si>
  <si>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</si>
  <si>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</si>
  <si>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</si>
  <si>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</si>
  <si>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</si>
  <si>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</si>
  <si>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</si>
  <si>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</si>
  <si>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</si>
  <si>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</si>
  <si>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</si>
  <si>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</si>
  <si>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</si>
  <si>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</si>
  <si>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</si>
  <si>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</si>
  <si>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</si>
  <si>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</si>
  <si>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</si>
  <si>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</si>
  <si>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</si>
  <si>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</si>
  <si>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</si>
  <si>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</si>
  <si>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</si>
  <si>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</si>
  <si>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</si>
  <si>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</si>
  <si>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</si>
  <si>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</si>
  <si>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</si>
  <si>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</si>
  <si>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</si>
  <si>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</si>
  <si>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</si>
  <si>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</si>
  <si>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</si>
  <si>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</si>
  <si>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</si>
  <si>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</si>
  <si>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</si>
  <si>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</si>
  <si>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</si>
  <si>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</si>
  <si>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</si>
  <si>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</si>
  <si>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</si>
  <si>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</si>
  <si>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</si>
  <si>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</si>
  <si>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</si>
  <si>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</si>
  <si>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</si>
  <si>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</si>
  <si>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</si>
  <si>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</si>
  <si>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</si>
  <si>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</si>
  <si>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</si>
  <si>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</si>
  <si>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</si>
  <si>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</si>
  <si>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</si>
  <si>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</si>
  <si>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</si>
  <si>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</si>
  <si>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</si>
  <si>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</si>
  <si>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</si>
  <si>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</si>
  <si>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</si>
  <si>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</si>
  <si>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</si>
  <si>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</si>
  <si>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</si>
  <si>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</si>
  <si>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</si>
  <si>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</si>
  <si>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</si>
  <si>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</si>
  <si>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</si>
  <si>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</si>
  <si>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</si>
  <si>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</si>
  <si>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</si>
  <si>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</si>
  <si>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</si>
  <si>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</si>
  <si>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</si>
  <si>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</si>
  <si>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</si>
  <si>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</si>
  <si>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</si>
  <si>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</si>
  <si>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</si>
  <si>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</si>
  <si>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</si>
  <si>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</si>
  <si>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</si>
  <si>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</si>
  <si>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</si>
  <si>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</si>
  <si>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</si>
  <si>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</si>
  <si>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</si>
  <si>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</si>
  <si>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</si>
  <si>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</si>
  <si>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</si>
  <si>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</si>
  <si>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</si>
  <si>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</si>
  <si>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</si>
  <si>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</si>
  <si>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</si>
  <si>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</si>
  <si>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</si>
  <si>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</si>
  <si>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</si>
  <si>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</si>
  <si>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</si>
  <si>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</si>
  <si>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</si>
  <si>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</si>
  <si>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</si>
  <si>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</si>
  <si>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</si>
  <si>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</si>
  <si>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</si>
  <si>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</si>
  <si>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</si>
  <si>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</si>
  <si>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</si>
  <si>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</si>
  <si>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</si>
  <si>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</si>
  <si>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</si>
  <si>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</si>
  <si>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</si>
  <si>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</si>
  <si>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</si>
  <si>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</si>
  <si>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</si>
  <si>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</si>
  <si>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</si>
  <si>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</si>
  <si>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</si>
  <si>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</si>
  <si>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</si>
  <si>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</si>
  <si>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</si>
  <si>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</si>
  <si>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</si>
  <si>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</si>
  <si>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</si>
  <si>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</si>
  <si>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</si>
  <si>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</si>
  <si>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</si>
  <si>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</si>
  <si>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</si>
  <si>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</si>
  <si>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</si>
  <si>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</si>
  <si>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</si>
  <si>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</si>
  <si>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</si>
  <si>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</si>
  <si>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</si>
  <si>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</si>
  <si>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</si>
  <si>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</si>
  <si>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</si>
  <si>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</si>
  <si>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</si>
  <si>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</si>
  <si>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</si>
  <si>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</si>
  <si>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</si>
  <si>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</si>
  <si>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</si>
  <si>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</si>
  <si>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</si>
  <si>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</si>
  <si>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</si>
  <si>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</si>
  <si>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</si>
  <si>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</si>
  <si>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</si>
  <si>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</si>
  <si>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</si>
  <si>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</si>
  <si>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</si>
  <si>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</si>
  <si>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</si>
  <si>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</si>
  <si>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</si>
  <si>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</si>
  <si>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</si>
  <si>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</si>
  <si>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</si>
  <si>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</si>
  <si>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</si>
  <si>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</si>
  <si>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</si>
  <si>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</si>
  <si>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</si>
  <si>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</si>
  <si>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</si>
  <si>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</si>
  <si>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</si>
  <si>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</si>
  <si>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</si>
  <si>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</si>
  <si>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</si>
  <si>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</si>
  <si>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</si>
  <si>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</si>
  <si>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</si>
  <si>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</si>
  <si>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</si>
  <si>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</si>
  <si>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</si>
  <si>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</si>
  <si>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</si>
  <si>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</si>
  <si>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</si>
  <si>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</si>
  <si>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</si>
  <si>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</si>
  <si>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</si>
  <si>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</si>
  <si>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</si>
  <si>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</si>
  <si>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</si>
  <si>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</si>
  <si>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</si>
  <si>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</si>
  <si>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</si>
  <si>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</si>
  <si>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</si>
  <si>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</si>
  <si>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</si>
  <si>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</si>
  <si>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</si>
  <si>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</si>
  <si>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</si>
  <si>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</si>
  <si>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</si>
  <si>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</si>
  <si>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</si>
  <si>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</si>
  <si>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</si>
  <si>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</si>
  <si>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</si>
  <si>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</si>
  <si>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</si>
  <si>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</si>
  <si>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</si>
  <si>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</si>
  <si>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</si>
  <si>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</si>
  <si>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</si>
  <si>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</si>
  <si>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</si>
  <si>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</si>
  <si>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</si>
  <si>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</si>
  <si>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</si>
  <si>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</si>
  <si>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</si>
  <si>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</si>
  <si>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</si>
  <si>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</si>
  <si>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</si>
  <si>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</si>
  <si>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</si>
  <si>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</si>
  <si>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</si>
  <si>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</si>
  <si>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</si>
  <si>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</si>
  <si>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</si>
  <si>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</si>
  <si>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</si>
  <si>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</si>
  <si>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</si>
  <si>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</si>
  <si>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</si>
  <si>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</si>
  <si>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</si>
  <si>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</si>
  <si>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</si>
  <si>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</si>
  <si>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</si>
  <si>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</si>
  <si>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</si>
  <si>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</si>
  <si>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</si>
  <si>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</si>
  <si>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</si>
  <si>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</si>
  <si>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</si>
  <si>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</si>
  <si>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</si>
  <si>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</si>
  <si>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</si>
  <si>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</si>
  <si>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</si>
  <si>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</si>
  <si>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</si>
  <si>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</si>
  <si>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</si>
  <si>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</si>
  <si>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</si>
  <si>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</si>
  <si>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</si>
  <si>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</si>
  <si>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</si>
  <si>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</si>
  <si>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</si>
  <si>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</si>
  <si>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</si>
  <si>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</si>
  <si>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</si>
  <si>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</si>
  <si>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</si>
  <si>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</si>
  <si>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</si>
  <si>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</si>
  <si>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</si>
  <si>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</si>
  <si>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</si>
  <si>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</si>
  <si>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</si>
  <si>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</si>
  <si>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</si>
  <si>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</si>
  <si>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</si>
  <si>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</si>
  <si>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</si>
  <si>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</si>
  <si>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</si>
  <si>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</si>
  <si>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</si>
  <si>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</si>
  <si>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</si>
  <si>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</si>
  <si>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</si>
  <si>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</si>
  <si>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</si>
  <si>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</si>
  <si>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</si>
  <si>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</si>
  <si>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</si>
  <si>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</si>
  <si>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</si>
  <si>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</si>
  <si>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</si>
  <si>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</si>
  <si>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</si>
  <si>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</si>
  <si>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</si>
  <si>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</si>
  <si>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</si>
  <si>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</si>
  <si>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</si>
  <si>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</si>
  <si>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</si>
  <si>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</si>
  <si>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</si>
  <si>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</si>
  <si>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</si>
  <si>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</si>
  <si>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</si>
  <si>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</si>
  <si>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</si>
  <si>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</si>
  <si>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</si>
  <si>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</si>
  <si>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</si>
  <si>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</si>
  <si>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</si>
  <si>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</si>
  <si>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</si>
  <si>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</si>
  <si>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</si>
  <si>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</si>
  <si>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</si>
  <si>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</si>
  <si>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</si>
  <si>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</si>
  <si>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</si>
  <si>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</si>
  <si>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</si>
  <si>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</si>
  <si>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</si>
  <si>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</si>
  <si>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</si>
  <si>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</si>
  <si>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</si>
  <si>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</si>
  <si>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</si>
  <si>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</si>
  <si>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</si>
  <si>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</si>
  <si>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</si>
  <si>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</si>
  <si>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</si>
  <si>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</si>
  <si>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</si>
  <si>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</si>
  <si>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</si>
  <si>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</si>
  <si>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</si>
  <si>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</si>
  <si>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</si>
  <si>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</si>
  <si>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</si>
  <si>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</si>
  <si>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</si>
  <si>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</si>
  <si>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</si>
  <si>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</si>
  <si>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</si>
  <si>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</si>
  <si>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</si>
  <si>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</si>
  <si>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</si>
  <si>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</si>
  <si>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</si>
  <si>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</si>
  <si>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</si>
  <si>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</si>
  <si>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</si>
  <si>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</si>
  <si>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</si>
  <si>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</si>
  <si>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</si>
  <si>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</si>
  <si>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</si>
  <si>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</si>
  <si>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</si>
  <si>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</si>
  <si>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</si>
  <si>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</si>
  <si>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</si>
  <si>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</si>
  <si>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</si>
  <si>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</si>
  <si>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</si>
  <si>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</si>
  <si>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</si>
  <si>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</si>
  <si>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</si>
  <si>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</si>
  <si>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</si>
  <si>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</si>
  <si>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</si>
  <si>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</si>
  <si>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</si>
  <si>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</si>
  <si>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</si>
  <si>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</si>
  <si>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</si>
  <si>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</si>
  <si>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</si>
  <si>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</si>
  <si>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</si>
  <si>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</si>
  <si>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</si>
  <si>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</si>
  <si>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</si>
  <si>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</si>
  <si>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</si>
  <si>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</si>
  <si>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</si>
  <si>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</si>
  <si>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</si>
  <si>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</si>
  <si>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</si>
  <si>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</si>
  <si>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</si>
  <si>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</si>
  <si>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</si>
  <si>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</si>
  <si>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</si>
  <si>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</si>
  <si>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</si>
  <si>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</si>
  <si>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</si>
  <si>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</si>
  <si>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</si>
  <si>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</si>
  <si>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</si>
  <si>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</si>
  <si>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</si>
  <si>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</si>
  <si>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</si>
  <si>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</si>
  <si>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</si>
  <si>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</si>
  <si>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</si>
  <si>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</si>
  <si>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</si>
  <si>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</si>
  <si>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</si>
  <si>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</si>
  <si>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</si>
  <si>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</si>
  <si>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</si>
  <si>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</si>
  <si>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</si>
  <si>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</si>
  <si>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</si>
  <si>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</si>
  <si>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</si>
  <si>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</si>
  <si>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</si>
  <si>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</si>
  <si>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</si>
  <si>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</si>
  <si>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</si>
  <si>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</si>
  <si>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</si>
  <si>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</si>
  <si>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</si>
  <si>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</si>
  <si>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</si>
  <si>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</si>
  <si>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</si>
  <si>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</si>
  <si>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</si>
  <si>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</si>
  <si>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</si>
  <si>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</si>
  <si>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</si>
  <si>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</si>
  <si>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</si>
  <si>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</si>
  <si>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</si>
  <si>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</si>
  <si>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</si>
  <si>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</si>
  <si>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</si>
  <si>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</si>
  <si>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</si>
  <si>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</si>
  <si>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</si>
  <si>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</si>
  <si>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</si>
  <si>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</si>
  <si>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</si>
  <si>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</si>
  <si>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</si>
  <si>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</si>
  <si>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</si>
  <si>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</si>
  <si>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</si>
  <si>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</si>
  <si>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</si>
  <si>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</si>
  <si>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</si>
  <si>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</si>
  <si>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</si>
  <si>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</si>
  <si>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</si>
  <si>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</si>
  <si>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</si>
  <si>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</si>
  <si>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</si>
  <si>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</si>
  <si>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</si>
  <si>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</si>
  <si>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</si>
  <si>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</si>
  <si>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</si>
  <si>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</si>
  <si>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</si>
  <si>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</si>
  <si>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</si>
  <si>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</si>
  <si>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</si>
  <si>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</si>
  <si>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</si>
  <si>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</si>
  <si>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</si>
  <si>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</si>
  <si>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</si>
  <si>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</si>
  <si>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</si>
  <si>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</si>
  <si>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</si>
  <si>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</si>
  <si>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</si>
  <si>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</si>
  <si>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</si>
  <si>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</si>
  <si>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</si>
  <si>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</si>
  <si>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</si>
  <si>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</si>
  <si>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</si>
  <si>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</si>
  <si>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</si>
  <si>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</si>
  <si>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</si>
  <si>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</si>
  <si>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</si>
  <si>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</si>
  <si>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</si>
  <si>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</si>
  <si>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</si>
  <si>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</si>
  <si>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</si>
  <si>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</si>
  <si>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</si>
  <si>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</si>
  <si>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</si>
  <si>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</si>
  <si>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</si>
  <si>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</si>
  <si>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</si>
  <si>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</si>
  <si>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</si>
  <si>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</si>
  <si>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</si>
  <si>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</si>
  <si>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</si>
  <si>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</si>
  <si>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</si>
  <si>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</si>
  <si>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</si>
  <si>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</si>
  <si>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</si>
  <si>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</si>
  <si>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</si>
  <si>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</si>
  <si>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</si>
  <si>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</si>
  <si>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</si>
  <si>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</si>
  <si>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</si>
  <si>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</si>
  <si>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</si>
  <si>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</si>
  <si>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</si>
  <si>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</si>
  <si>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</si>
  <si>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</si>
  <si>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</si>
  <si>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</si>
  <si>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</si>
  <si>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</si>
  <si>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</si>
  <si>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</si>
  <si>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</si>
  <si>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</si>
  <si>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</si>
  <si>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</si>
  <si>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</si>
  <si>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</si>
  <si>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</si>
  <si>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</si>
  <si>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</si>
  <si>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</si>
  <si>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</si>
  <si>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</si>
  <si>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</si>
  <si>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</si>
  <si>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</si>
  <si>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</si>
  <si>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</si>
  <si>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</si>
  <si>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</si>
  <si>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</si>
  <si>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</si>
  <si>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</si>
  <si>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</si>
  <si>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</si>
  <si>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</si>
  <si>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</si>
  <si>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</si>
  <si>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</si>
  <si>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</si>
  <si>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</si>
  <si>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</si>
  <si>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</si>
  <si>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</si>
  <si>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</si>
  <si>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</si>
  <si>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</si>
  <si>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</si>
  <si>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</si>
  <si>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</si>
  <si>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</si>
  <si>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</si>
  <si>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</si>
  <si>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</si>
  <si>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</si>
  <si>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</si>
  <si>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</si>
  <si>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</si>
  <si>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</si>
  <si>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</si>
  <si>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</si>
  <si>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</si>
  <si>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</si>
  <si>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</si>
  <si>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</si>
  <si>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</si>
  <si>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</si>
  <si>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</si>
  <si>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</si>
  <si>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</si>
  <si>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</si>
  <si>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</si>
  <si>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</si>
  <si>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</si>
  <si>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</si>
  <si>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</si>
  <si>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</si>
  <si>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</si>
  <si>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</si>
  <si>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</si>
  <si>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</si>
  <si>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</si>
  <si>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</si>
  <si>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</si>
  <si>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</si>
  <si>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</si>
  <si>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</si>
  <si>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</si>
  <si>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</si>
  <si>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</si>
  <si>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</si>
  <si>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</si>
  <si>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</si>
  <si>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</si>
  <si>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</si>
  <si>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</si>
  <si>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</si>
  <si>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</si>
  <si>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</si>
  <si>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</si>
  <si>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</si>
  <si>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</si>
  <si>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</si>
  <si>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</si>
  <si>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</si>
  <si>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</si>
  <si>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</si>
  <si>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</si>
  <si>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</si>
  <si>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</si>
  <si>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</si>
  <si>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</si>
  <si>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</si>
  <si>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</si>
  <si>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</si>
  <si>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</si>
  <si>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</si>
  <si>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</si>
  <si>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</si>
  <si>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</si>
  <si>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</si>
  <si>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</si>
  <si>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</si>
  <si>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</si>
  <si>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</si>
  <si>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</si>
  <si>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</si>
  <si>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</si>
  <si>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</si>
  <si>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</si>
  <si>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</si>
  <si>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</si>
  <si>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</si>
  <si>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</si>
  <si>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</si>
  <si>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</si>
  <si>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</si>
  <si>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</si>
  <si>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</si>
  <si>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</si>
  <si>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</si>
  <si>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</si>
  <si>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</si>
  <si>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</si>
  <si>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</si>
  <si>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</si>
  <si>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</si>
  <si>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</si>
  <si>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</si>
  <si>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</si>
  <si>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</si>
  <si>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</si>
  <si>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</si>
  <si>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</si>
  <si>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</si>
  <si>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</si>
  <si>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</si>
  <si>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</si>
  <si>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</si>
  <si>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</si>
  <si>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</si>
  <si>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</si>
  <si>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</si>
  <si>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</si>
  <si>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</si>
  <si>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</si>
  <si>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</si>
  <si>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</si>
  <si>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</si>
  <si>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</si>
  <si>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</si>
  <si>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</si>
  <si>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</si>
  <si>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</si>
  <si>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</si>
  <si>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</si>
  <si>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</si>
  <si>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</si>
  <si>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</si>
  <si>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</si>
  <si>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</si>
  <si>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</si>
  <si>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</si>
  <si>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</si>
  <si>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</si>
  <si>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</si>
  <si>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</si>
  <si>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</si>
  <si>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</si>
  <si>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</si>
  <si>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</si>
  <si>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</si>
  <si>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</si>
  <si>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</si>
  <si>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</si>
  <si>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</si>
  <si>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</si>
  <si>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</si>
  <si>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</si>
  <si>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</si>
  <si>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</si>
  <si>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</si>
  <si>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</si>
  <si>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</si>
  <si>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</si>
  <si>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</si>
  <si>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</si>
  <si>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</si>
  <si>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</si>
  <si>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</si>
  <si>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</si>
  <si>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</si>
  <si>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</si>
  <si>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</si>
  <si>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</si>
  <si>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</si>
  <si>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</si>
  <si>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</si>
  <si>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</si>
  <si>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</si>
  <si>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</si>
  <si>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</si>
  <si>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</si>
  <si>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</si>
  <si>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</si>
  <si>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</si>
  <si>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</si>
  <si>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</si>
  <si>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</si>
  <si>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</si>
  <si>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</si>
  <si>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</si>
  <si>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</si>
  <si>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</si>
  <si>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</si>
  <si>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</si>
  <si>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</si>
  <si>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</si>
  <si>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</si>
  <si>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</si>
  <si>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</si>
  <si>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</si>
  <si>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</si>
  <si>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</si>
  <si>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</si>
  <si>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</si>
  <si>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</si>
  <si>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</si>
  <si>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</si>
  <si>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</si>
  <si>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</si>
  <si>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</si>
  <si>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</si>
  <si>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</si>
  <si>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</si>
  <si>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</si>
  <si>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</si>
  <si>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</si>
  <si>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</si>
  <si>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</si>
  <si>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</si>
  <si>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</si>
  <si>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</si>
  <si>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</si>
  <si>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</si>
  <si>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</si>
  <si>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</si>
  <si>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</si>
  <si>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</si>
  <si>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</si>
  <si>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</si>
  <si>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</si>
  <si>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</si>
  <si>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</si>
  <si>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</si>
  <si>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</si>
  <si>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</si>
  <si>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</si>
  <si>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</si>
  <si>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</si>
  <si>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</si>
  <si>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</si>
  <si>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</si>
  <si>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</si>
  <si>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</si>
  <si>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</si>
  <si>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</si>
  <si>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</si>
  <si>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</si>
  <si>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</si>
  <si>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</si>
  <si>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</si>
  <si>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</si>
  <si>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</si>
  <si>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</si>
  <si>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</si>
  <si>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</si>
  <si>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</si>
  <si>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</si>
  <si>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</si>
  <si>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</si>
  <si>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</si>
  <si>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</si>
  <si>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</si>
  <si>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</si>
  <si>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</si>
  <si>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</si>
  <si>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</si>
  <si>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</si>
  <si>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</si>
  <si>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</si>
  <si>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</si>
  <si>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</si>
  <si>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</si>
  <si>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</si>
  <si>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</si>
  <si>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</si>
  <si>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</si>
  <si>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</si>
  <si>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</si>
  <si>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</si>
  <si>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</si>
  <si>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</si>
  <si>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</si>
  <si>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</si>
  <si>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</si>
  <si>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</si>
  <si>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</si>
  <si>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</si>
  <si>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</si>
  <si>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</si>
  <si>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</si>
  <si>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</si>
  <si>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</si>
  <si>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</si>
  <si>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</si>
  <si>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</si>
  <si>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</si>
  <si>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</si>
  <si>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</si>
  <si>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</si>
  <si>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</si>
  <si>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</si>
  <si>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</si>
  <si>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</si>
  <si>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</si>
  <si>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</si>
  <si>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</si>
  <si>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</si>
  <si>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</si>
  <si>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</si>
  <si>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</si>
  <si>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</si>
  <si>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</si>
  <si>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</si>
  <si>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</si>
  <si>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</si>
  <si>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</si>
  <si>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</si>
  <si>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</si>
  <si>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</si>
  <si>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</si>
  <si>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</si>
  <si>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</si>
  <si>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</si>
  <si>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</si>
  <si>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</si>
  <si>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</si>
  <si>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</si>
  <si>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</si>
  <si>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</si>
  <si>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</si>
  <si>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</si>
  <si>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</si>
  <si>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</si>
  <si>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</si>
  <si>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</si>
  <si>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</si>
  <si>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</si>
  <si>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</si>
  <si>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</si>
  <si>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</si>
  <si>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</si>
  <si>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</si>
  <si>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</si>
  <si>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</si>
  <si>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</si>
  <si>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</si>
  <si>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</si>
  <si>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</si>
  <si>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</si>
  <si>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</si>
  <si>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</si>
  <si>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</si>
  <si>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</si>
  <si>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</si>
  <si>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</si>
  <si>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</si>
  <si>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</si>
  <si>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</si>
  <si>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</si>
  <si>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</si>
  <si>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</si>
  <si>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</si>
  <si>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</si>
  <si>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</si>
  <si>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</si>
  <si>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</si>
  <si>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</si>
  <si>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</si>
  <si>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</si>
  <si>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</si>
  <si>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</si>
  <si>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</si>
  <si>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</si>
  <si>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</si>
  <si>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</si>
  <si>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</si>
  <si>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</si>
  <si>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</si>
  <si>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</si>
  <si>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</si>
  <si>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</si>
  <si>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</si>
  <si>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</si>
  <si>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</si>
  <si>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</si>
  <si>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</si>
  <si>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</si>
  <si>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</si>
  <si>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</si>
  <si>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</si>
  <si>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</si>
  <si>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</si>
  <si>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</si>
  <si>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</si>
  <si>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</si>
  <si>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</si>
  <si>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</si>
  <si>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</si>
  <si>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</si>
  <si>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</si>
  <si>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</si>
  <si>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</si>
  <si>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</si>
  <si>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</si>
  <si>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</si>
  <si>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</si>
  <si>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</si>
  <si>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</si>
  <si>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</si>
  <si>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</si>
  <si>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</si>
  <si>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</si>
  <si>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</si>
  <si>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</si>
  <si>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</si>
  <si>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</si>
  <si>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</si>
  <si>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</si>
  <si>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</si>
  <si>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</si>
  <si>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</si>
  <si>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</si>
  <si>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</si>
  <si>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</si>
  <si>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</si>
  <si>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</si>
  <si>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</si>
  <si>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</si>
  <si>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</si>
  <si>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</si>
  <si>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</si>
  <si>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</si>
  <si>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</si>
  <si>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</si>
  <si>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</si>
  <si>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</si>
  <si>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</si>
  <si>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</si>
  <si>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</si>
  <si>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</si>
  <si>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</si>
  <si>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</si>
  <si>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</si>
  <si>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</si>
  <si>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</si>
  <si>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</si>
  <si>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</si>
  <si>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</si>
  <si>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</si>
  <si>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</si>
  <si>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</si>
  <si>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</si>
  <si>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</si>
  <si>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</si>
  <si>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</si>
  <si>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</si>
  <si>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</si>
  <si>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</si>
  <si>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</si>
  <si>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</si>
  <si>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</si>
  <si>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</si>
  <si>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</si>
  <si>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</si>
  <si>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</si>
  <si>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</si>
  <si>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</si>
  <si>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</si>
  <si>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</si>
  <si>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</si>
  <si>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</si>
  <si>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</si>
  <si>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</si>
  <si>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</si>
  <si>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</si>
  <si>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</si>
  <si>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</si>
  <si>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</si>
  <si>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</si>
  <si>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</si>
  <si>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</si>
  <si>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</si>
  <si>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</si>
  <si>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</si>
  <si>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</si>
  <si>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</si>
  <si>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</si>
  <si>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</si>
  <si>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</si>
  <si>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</si>
  <si>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</si>
  <si>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</si>
  <si>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</si>
  <si>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</si>
  <si>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</si>
  <si>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</si>
  <si>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</si>
  <si>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</si>
  <si>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</si>
  <si>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</si>
  <si>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</si>
  <si>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</si>
  <si>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</si>
  <si>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</si>
  <si>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</si>
  <si>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</si>
  <si>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</si>
  <si>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</si>
  <si>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</si>
  <si>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</si>
  <si>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</si>
  <si>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</si>
  <si>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</si>
  <si>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</si>
  <si>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</si>
  <si>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</si>
  <si>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</si>
  <si>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</si>
  <si>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</si>
  <si>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</si>
  <si>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</si>
  <si>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</si>
  <si>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</si>
  <si>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</si>
  <si>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</si>
  <si>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</si>
  <si>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</si>
  <si>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</si>
  <si>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</si>
  <si>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</si>
  <si>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</si>
  <si>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</si>
  <si>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</si>
  <si>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</si>
  <si>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</si>
  <si>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</si>
  <si>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</si>
  <si>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</si>
  <si>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</si>
  <si>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</si>
  <si>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</si>
  <si>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</si>
  <si>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</si>
  <si>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</si>
  <si>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</si>
  <si>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</si>
  <si>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</si>
  <si>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</si>
  <si>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</si>
  <si>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</si>
  <si>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</si>
  <si>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</si>
  <si>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</si>
  <si>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</si>
  <si>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</si>
  <si>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</si>
  <si>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</si>
  <si>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</si>
  <si>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</si>
  <si>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</si>
  <si>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</si>
  <si>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</si>
  <si>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</si>
  <si>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</si>
  <si>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</si>
  <si>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</si>
  <si>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</si>
  <si>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</si>
  <si>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</si>
  <si>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</si>
  <si>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</si>
  <si>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</si>
  <si>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</si>
  <si>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</si>
  <si>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</si>
  <si>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</si>
  <si>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</si>
  <si>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</si>
  <si>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</si>
  <si>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</si>
  <si>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</si>
  <si>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</si>
  <si>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</si>
  <si>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</si>
  <si>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</si>
  <si>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</si>
  <si>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</si>
  <si>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</si>
  <si>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</si>
  <si>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</si>
  <si>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</si>
  <si>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</si>
  <si>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</si>
  <si>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</si>
  <si>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</si>
  <si>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</si>
  <si>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</si>
  <si>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</si>
  <si>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</si>
  <si>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</si>
  <si>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</si>
  <si>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</si>
  <si>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</si>
  <si>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</si>
  <si>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</si>
  <si>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</si>
  <si>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</si>
  <si>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</si>
  <si>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</si>
  <si>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</si>
  <si>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</si>
  <si>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</si>
  <si>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</si>
  <si>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</si>
  <si>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</si>
  <si>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</si>
  <si>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</si>
  <si>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</si>
  <si>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</si>
  <si>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</si>
  <si>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</si>
  <si>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</si>
  <si>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</si>
  <si>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</si>
  <si>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</si>
  <si>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</si>
  <si>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</si>
  <si>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</si>
  <si>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</si>
  <si>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</si>
  <si>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</si>
  <si>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</si>
  <si>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</si>
  <si>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</si>
  <si>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</si>
  <si>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</si>
  <si>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</si>
  <si>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</si>
  <si>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</si>
  <si>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</si>
  <si>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</si>
  <si>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</si>
  <si>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</si>
  <si>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</si>
  <si>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</si>
  <si>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</si>
  <si>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</si>
  <si>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</si>
  <si>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</si>
  <si>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</si>
  <si>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</si>
  <si>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</si>
  <si>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</si>
  <si>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</si>
  <si>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</si>
  <si>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</si>
  <si>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</si>
  <si>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</si>
  <si>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</si>
  <si>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</si>
  <si>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</si>
  <si>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</si>
  <si>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</si>
  <si>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</si>
  <si>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</si>
  <si>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</si>
  <si>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</si>
  <si>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</si>
  <si>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</si>
  <si>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</si>
  <si>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</si>
  <si>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</si>
  <si>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</si>
  <si>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</si>
  <si>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</si>
  <si>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</si>
  <si>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</si>
  <si>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</si>
  <si>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</si>
  <si>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</si>
  <si>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</si>
  <si>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</si>
  <si>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</si>
  <si>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</si>
  <si>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</si>
  <si>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</si>
  <si>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</si>
  <si>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</si>
  <si>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</si>
  <si>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</si>
  <si>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</si>
  <si>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</si>
  <si>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</si>
  <si>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</si>
  <si>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</si>
  <si>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</si>
  <si>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</si>
  <si>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</si>
  <si>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</si>
  <si>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</si>
  <si>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</si>
  <si>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</si>
  <si>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</si>
  <si>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</si>
  <si>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</si>
  <si>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</si>
  <si>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</si>
  <si>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</si>
  <si>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</si>
  <si>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</si>
  <si>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</si>
  <si>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</si>
  <si>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</si>
  <si>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</si>
  <si>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</si>
  <si>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</si>
  <si>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</si>
  <si>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</si>
  <si>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</si>
  <si>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</si>
  <si>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</si>
  <si>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</si>
  <si>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</si>
  <si>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</si>
  <si>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</si>
  <si>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</si>
  <si>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</si>
  <si>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</si>
  <si>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</si>
  <si>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</si>
  <si>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</si>
  <si>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</si>
  <si>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</si>
  <si>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</si>
  <si>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</si>
  <si>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</si>
  <si>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</si>
  <si>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</si>
  <si>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</si>
  <si>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</si>
  <si>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</si>
  <si>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</si>
  <si>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</si>
  <si>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</si>
  <si>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</si>
  <si>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</si>
  <si>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</si>
  <si>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</si>
  <si>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</si>
  <si>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</si>
  <si>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</si>
  <si>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</si>
  <si>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</si>
  <si>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</si>
  <si>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</si>
  <si>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</si>
  <si>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</si>
  <si>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</si>
  <si>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</si>
  <si>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</si>
  <si>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</si>
  <si>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</si>
  <si>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</si>
  <si>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</si>
  <si>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</si>
  <si>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</si>
  <si>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</si>
  <si>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</si>
  <si>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</si>
  <si>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</si>
  <si>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</si>
  <si>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</si>
  <si>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</si>
  <si>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</si>
  <si>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</si>
  <si>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</si>
  <si>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</si>
  <si>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</si>
  <si>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</si>
  <si>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</si>
  <si>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</si>
  <si>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</si>
  <si>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</si>
  <si>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</si>
  <si>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</si>
  <si>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</si>
  <si>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</si>
  <si>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</si>
  <si>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</si>
  <si>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</si>
  <si>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</si>
  <si>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</si>
  <si>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</si>
  <si>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</si>
  <si>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</si>
  <si>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</si>
  <si>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</si>
  <si>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</si>
  <si>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</si>
  <si>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</si>
  <si>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</si>
  <si>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</si>
  <si>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</si>
  <si>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</si>
  <si>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</si>
  <si>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</si>
  <si>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</si>
  <si>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</si>
  <si>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</si>
  <si>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</si>
  <si>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</si>
  <si>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</si>
  <si>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</si>
  <si>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</si>
  <si>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</si>
  <si>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</si>
  <si>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</si>
  <si>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</si>
  <si>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</si>
  <si>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</si>
  <si>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</si>
  <si>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</si>
  <si>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</si>
  <si>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</si>
  <si>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</si>
  <si>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</si>
  <si>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</si>
  <si>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</si>
  <si>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</si>
  <si>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</si>
  <si>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</si>
  <si>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</si>
  <si>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</si>
  <si>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</si>
  <si>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</si>
  <si>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</si>
  <si>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</si>
  <si>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</si>
  <si>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</si>
  <si>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</si>
  <si>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</si>
  <si>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</si>
  <si>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</si>
  <si>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</si>
  <si>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</si>
  <si>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</si>
  <si>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</si>
  <si>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</si>
  <si>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</si>
  <si>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</si>
  <si>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</si>
  <si>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</si>
  <si>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</si>
  <si>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</si>
  <si>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</si>
  <si>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</si>
  <si>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</si>
  <si>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</si>
  <si>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</si>
  <si>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</si>
  <si>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</si>
  <si>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</si>
  <si>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</si>
  <si>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</si>
  <si>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</si>
  <si>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</si>
  <si>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</si>
  <si>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</si>
  <si>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</si>
  <si>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</si>
  <si>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</si>
  <si>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</si>
  <si>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</si>
  <si>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</si>
  <si>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</si>
  <si>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</si>
  <si>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</si>
  <si>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</si>
  <si>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</si>
  <si>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</si>
  <si>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</si>
  <si>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</si>
  <si>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</si>
  <si>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</si>
  <si>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</si>
  <si>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</si>
  <si>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</si>
  <si>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</si>
  <si>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</si>
  <si>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</si>
  <si>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</si>
  <si>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</si>
  <si>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</si>
  <si>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</si>
  <si>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</si>
  <si>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</si>
  <si>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</si>
  <si>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</si>
  <si>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</si>
  <si>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</si>
  <si>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</si>
  <si>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</si>
  <si>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</si>
  <si>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</si>
  <si>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</si>
  <si>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</si>
  <si>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</si>
  <si>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</si>
  <si>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</si>
  <si>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</si>
  <si>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</si>
  <si>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</si>
  <si>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</si>
  <si>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</si>
  <si>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</si>
  <si>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</si>
  <si>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</si>
  <si>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</si>
  <si>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</si>
  <si>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</si>
  <si>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</si>
  <si>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</si>
  <si>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</si>
  <si>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</si>
  <si>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</si>
  <si>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</si>
  <si>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</si>
  <si>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</si>
  <si>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</si>
  <si>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</si>
  <si>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</si>
  <si>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</si>
  <si>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</si>
  <si>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</si>
  <si>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</si>
  <si>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</si>
  <si>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</si>
  <si>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</si>
  <si>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</si>
  <si>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</si>
  <si>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</si>
  <si>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</si>
  <si>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</si>
  <si>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</si>
  <si>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</si>
  <si>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</si>
  <si>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</si>
  <si>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</si>
  <si>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</si>
  <si>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</si>
  <si>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</si>
  <si>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</si>
  <si>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</si>
  <si>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</si>
  <si>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</si>
  <si>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</si>
  <si>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</si>
  <si>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</si>
  <si>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</si>
  <si>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</si>
  <si>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</si>
  <si>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</si>
  <si>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</si>
  <si>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</si>
  <si>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</si>
  <si>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</si>
  <si>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</si>
  <si>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</si>
  <si>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</si>
  <si>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</si>
  <si>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</si>
  <si>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</si>
  <si>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</si>
  <si>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</si>
  <si>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</si>
  <si>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</si>
  <si>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</si>
  <si>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</si>
  <si>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</si>
  <si>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</si>
  <si>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</si>
  <si>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</si>
  <si>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</si>
  <si>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</si>
  <si>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</si>
  <si>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</si>
  <si>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</si>
  <si>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</si>
  <si>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</si>
  <si>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</si>
  <si>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</si>
  <si>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</si>
  <si>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</si>
  <si>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</si>
  <si>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</si>
  <si>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</si>
  <si>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</si>
  <si>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</si>
  <si>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</si>
  <si>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</si>
  <si>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</si>
  <si>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</si>
  <si>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</si>
  <si>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</si>
  <si>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</si>
  <si>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</si>
  <si>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</si>
  <si>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</si>
  <si>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</si>
  <si>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</si>
  <si>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</si>
  <si>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</si>
  <si>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</si>
  <si>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</si>
  <si>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</si>
  <si>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</si>
  <si>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</si>
  <si>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</si>
  <si>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</si>
  <si>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</si>
  <si>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</si>
  <si>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</si>
  <si>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</si>
  <si>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</si>
  <si>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</si>
  <si>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</si>
  <si>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</si>
  <si>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</si>
  <si>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</si>
  <si>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</si>
  <si>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</si>
  <si>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</si>
  <si>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</si>
  <si>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</si>
  <si>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</si>
  <si>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</si>
  <si>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</si>
  <si>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</si>
  <si>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</si>
  <si>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</si>
  <si>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</si>
  <si>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</si>
  <si>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</si>
  <si>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</si>
  <si>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</si>
  <si>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</si>
  <si>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</si>
  <si>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</si>
  <si>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</si>
  <si>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</si>
  <si>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</si>
  <si>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</si>
  <si>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</si>
  <si>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</si>
  <si>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</si>
  <si>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</si>
  <si>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</si>
  <si>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</si>
  <si>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</si>
  <si>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</si>
  <si>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</si>
  <si>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</si>
  <si>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</si>
  <si>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</si>
  <si>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</si>
  <si>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</si>
  <si>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</si>
  <si>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</si>
  <si>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</si>
  <si>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</si>
  <si>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</si>
  <si>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</si>
  <si>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</si>
  <si>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</si>
  <si>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</si>
  <si>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</si>
  <si>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</si>
  <si>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</si>
  <si>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</si>
  <si>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</si>
  <si>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</si>
  <si>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</si>
  <si>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</si>
  <si>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</si>
  <si>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</si>
  <si>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</si>
  <si>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</si>
  <si>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</si>
  <si>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</si>
  <si>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</si>
  <si>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</si>
  <si>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</si>
  <si>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</si>
  <si>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</si>
  <si>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</si>
  <si>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</si>
  <si>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</si>
  <si>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</si>
  <si>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</si>
  <si>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</si>
  <si>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</si>
  <si>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</si>
  <si>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</si>
  <si>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</si>
  <si>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</si>
  <si>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</si>
  <si>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</si>
  <si>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</si>
  <si>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</si>
  <si>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</si>
  <si>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</si>
  <si>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</si>
  <si>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</si>
  <si>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</si>
  <si>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</si>
  <si>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</si>
  <si>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</si>
  <si>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</si>
  <si>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</si>
  <si>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</si>
  <si>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</si>
  <si>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</si>
  <si>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</si>
  <si>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</si>
  <si>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</si>
  <si>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</si>
  <si>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</si>
  <si>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</si>
  <si>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</si>
  <si>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</si>
  <si>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</si>
  <si>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</si>
  <si>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</si>
  <si>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</si>
  <si>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</si>
  <si>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</si>
  <si>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</si>
  <si>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</si>
  <si>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</si>
  <si>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</si>
  <si>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</si>
  <si>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</si>
  <si>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</si>
  <si>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</si>
  <si>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</si>
  <si>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</si>
  <si>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</si>
  <si>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</si>
  <si>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</si>
  <si>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</si>
  <si>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</si>
  <si>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</si>
  <si>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</si>
  <si>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</si>
  <si>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</si>
  <si>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</si>
  <si>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</si>
  <si>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</si>
  <si>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</si>
  <si>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</si>
  <si>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</si>
  <si>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</si>
  <si>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</si>
  <si>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</si>
  <si>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</si>
  <si>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</si>
  <si>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</si>
  <si>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</si>
  <si>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</si>
  <si>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</si>
  <si>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</si>
  <si>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</si>
  <si>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</si>
  <si>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</si>
  <si>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</si>
  <si>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</si>
  <si>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</si>
  <si>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</si>
  <si>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</si>
  <si>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</si>
  <si>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</si>
  <si>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</si>
  <si>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</si>
  <si>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</si>
  <si>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</si>
  <si>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</si>
  <si>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</si>
  <si>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</si>
  <si>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</si>
  <si>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</si>
  <si>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</si>
  <si>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</si>
  <si>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</si>
  <si>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</si>
  <si>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</si>
  <si>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</si>
  <si>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</si>
  <si>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</si>
  <si>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</si>
  <si>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</si>
  <si>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</si>
  <si>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</si>
  <si>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</si>
  <si>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</si>
  <si>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</si>
  <si>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</si>
  <si>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</si>
  <si>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</si>
  <si>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</si>
  <si>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</si>
  <si>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</si>
  <si>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</si>
  <si>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</si>
  <si>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</si>
  <si>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</si>
  <si>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</si>
  <si>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</si>
  <si>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</si>
  <si>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</si>
  <si>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</si>
  <si>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</si>
  <si>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</si>
  <si>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</si>
  <si>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</si>
  <si>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</si>
  <si>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</si>
  <si>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</si>
  <si>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</si>
  <si>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</si>
  <si>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</si>
  <si>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</si>
  <si>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</si>
  <si>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</si>
  <si>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</si>
  <si>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</si>
  <si>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</si>
  <si>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</si>
  <si>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</si>
  <si>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</si>
  <si>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</si>
  <si>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</si>
  <si>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</si>
  <si>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</si>
  <si>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</si>
  <si>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</si>
  <si>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</si>
  <si>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</si>
  <si>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</si>
  <si>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</si>
  <si>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</si>
  <si>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</si>
  <si>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</si>
  <si>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</si>
  <si>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</si>
  <si>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</si>
  <si>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</si>
  <si>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</si>
  <si>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</si>
  <si>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</si>
  <si>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</si>
  <si>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</si>
  <si>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</si>
  <si>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</si>
  <si>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</si>
  <si>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</si>
  <si>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</si>
  <si>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</si>
  <si>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</si>
  <si>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</si>
  <si>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</si>
  <si>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</si>
  <si>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</si>
  <si>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</si>
  <si>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</si>
  <si>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</si>
  <si>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</si>
  <si>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</si>
  <si>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</si>
  <si>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</si>
  <si>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</si>
  <si>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</si>
  <si>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</si>
  <si>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</si>
  <si>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</si>
  <si>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</si>
  <si>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</si>
  <si>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</si>
  <si>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</si>
  <si>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</si>
  <si>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</si>
  <si>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</si>
  <si>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</si>
  <si>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</si>
  <si>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</si>
  <si>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</si>
  <si>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</si>
  <si>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</si>
  <si>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</si>
  <si>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</si>
  <si>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</si>
  <si>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</si>
  <si>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</si>
  <si>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</si>
  <si>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</si>
  <si>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</si>
  <si>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</si>
  <si>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</si>
  <si>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</si>
  <si>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</si>
  <si>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</si>
  <si>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</si>
  <si>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</si>
  <si>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</si>
  <si>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</si>
  <si>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</si>
  <si>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</si>
  <si>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</si>
  <si>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</si>
  <si>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</si>
  <si>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</si>
  <si>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</si>
  <si>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</si>
  <si>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</si>
  <si>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</si>
  <si>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</si>
  <si>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</si>
  <si>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</si>
  <si>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</si>
  <si>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</si>
  <si>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</si>
  <si>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</si>
  <si>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</si>
  <si>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</si>
  <si>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</si>
  <si>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</si>
  <si>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</si>
  <si>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</si>
  <si>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</si>
  <si>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</si>
  <si>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</si>
  <si>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</si>
  <si>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</si>
  <si>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</si>
  <si>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</si>
  <si>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</si>
  <si>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</si>
  <si>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</si>
  <si>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</si>
  <si>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</si>
  <si>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</si>
  <si>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</si>
  <si>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</si>
  <si>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</si>
  <si>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</si>
  <si>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</si>
  <si>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</si>
  <si>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</si>
  <si>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</si>
  <si>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</si>
  <si>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</si>
  <si>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</si>
  <si>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</si>
  <si>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</si>
  <si>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</si>
  <si>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</si>
  <si>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</si>
  <si>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</si>
  <si>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</si>
  <si>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</si>
  <si>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</si>
  <si>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</si>
  <si>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</si>
  <si>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</si>
  <si>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</si>
  <si>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</si>
  <si>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</si>
  <si>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</si>
  <si>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</si>
  <si>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</si>
  <si>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</si>
  <si>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</si>
  <si>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</si>
  <si>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</si>
  <si>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</si>
  <si>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</si>
  <si>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</si>
  <si>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</si>
  <si>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</si>
  <si>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</si>
  <si>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</si>
  <si>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</si>
  <si>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</si>
  <si>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</si>
  <si>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</si>
  <si>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</si>
  <si>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</si>
  <si>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</si>
  <si>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</si>
  <si>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</si>
  <si>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</si>
  <si>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</si>
  <si>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</si>
  <si>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</si>
  <si>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</si>
  <si>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</si>
  <si>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</si>
  <si>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</si>
  <si>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</si>
  <si>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</si>
  <si>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</si>
  <si>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</si>
  <si>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</si>
  <si>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</si>
  <si>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</si>
  <si>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</si>
  <si>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</si>
  <si>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</si>
  <si>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</si>
  <si>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</si>
  <si>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</si>
  <si>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</si>
  <si>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</si>
  <si>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</si>
  <si>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</si>
  <si>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</si>
  <si>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</si>
  <si>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</si>
  <si>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</si>
  <si>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</si>
  <si>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</si>
  <si>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</si>
  <si>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</si>
  <si>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</si>
  <si>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</si>
  <si>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</si>
  <si>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</si>
  <si>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</si>
  <si>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</si>
  <si>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</si>
  <si>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</si>
  <si>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</si>
  <si>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</si>
  <si>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</si>
  <si>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</si>
  <si>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</si>
  <si>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</si>
  <si>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</si>
  <si>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</si>
  <si>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</si>
  <si>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</si>
  <si>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</si>
  <si>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</si>
  <si>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</si>
  <si>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</si>
  <si>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</si>
  <si>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</si>
  <si>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</si>
  <si>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</si>
  <si>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</si>
  <si>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</si>
  <si>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</si>
  <si>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</si>
  <si>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</si>
  <si>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</si>
  <si>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</si>
  <si>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</si>
  <si>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</si>
  <si>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</si>
  <si>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</si>
  <si>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</si>
  <si>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</si>
  <si>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</si>
  <si>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</si>
  <si>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</si>
  <si>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</si>
  <si>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</si>
  <si>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</si>
  <si>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</si>
  <si>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</si>
  <si>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</si>
  <si>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</si>
  <si>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</si>
  <si>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</si>
  <si>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</si>
  <si>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</si>
  <si>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</si>
  <si>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</si>
  <si>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</si>
  <si>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</si>
  <si>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</si>
  <si>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</si>
  <si>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</si>
  <si>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</si>
  <si>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</si>
  <si>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</si>
  <si>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</si>
  <si>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</si>
  <si>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</si>
  <si>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</si>
  <si>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</si>
  <si>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</si>
  <si>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</si>
  <si>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</si>
  <si>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</si>
  <si>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</si>
  <si>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</si>
  <si>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</si>
  <si>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</si>
  <si>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</si>
  <si>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</si>
  <si>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</si>
  <si>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</si>
  <si>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</si>
  <si>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</si>
  <si>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</si>
  <si>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</si>
  <si>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</si>
  <si>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</si>
  <si>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</si>
  <si>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</si>
  <si>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</si>
  <si>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</si>
  <si>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</si>
  <si>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</si>
  <si>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</si>
  <si>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</si>
  <si>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</si>
  <si>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</si>
  <si>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</si>
  <si>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</si>
  <si>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</si>
  <si>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</si>
  <si>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</si>
  <si>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</si>
  <si>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</si>
  <si>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</si>
  <si>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</si>
  <si>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</si>
  <si>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</si>
  <si>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</si>
  <si>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</si>
  <si>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</si>
  <si>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</si>
  <si>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</si>
  <si>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</si>
  <si>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</si>
  <si>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</si>
  <si>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</si>
  <si>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</si>
  <si>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</si>
  <si>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</si>
  <si>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</si>
  <si>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</si>
  <si>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</si>
  <si>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</si>
  <si>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</si>
  <si>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</si>
  <si>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</si>
  <si>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</si>
  <si>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</si>
  <si>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</si>
  <si>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</si>
  <si>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</si>
  <si>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</si>
  <si>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</si>
  <si>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</si>
  <si>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</si>
  <si>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</si>
  <si>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</si>
  <si>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</si>
  <si>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</si>
  <si>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</si>
  <si>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</si>
  <si>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</si>
  <si>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</si>
  <si>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</si>
  <si>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</si>
  <si>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</si>
  <si>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</si>
  <si>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</si>
  <si>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</si>
  <si>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</si>
  <si>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</si>
  <si>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</si>
  <si>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</si>
  <si>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</si>
  <si>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</si>
  <si>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</si>
  <si>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</si>
  <si>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</si>
  <si>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</si>
  <si>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</si>
  <si>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</si>
  <si>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</si>
  <si>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</si>
  <si>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</si>
  <si>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</si>
  <si>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</si>
  <si>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</si>
  <si>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</si>
  <si>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</si>
  <si>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</si>
  <si>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</si>
  <si>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</si>
  <si>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</si>
  <si>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</si>
  <si>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</si>
  <si>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</si>
  <si>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</si>
  <si>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</si>
  <si>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</si>
  <si>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</si>
  <si>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</si>
  <si>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</si>
  <si>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</si>
  <si>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</si>
  <si>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</si>
  <si>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</si>
  <si>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</si>
  <si>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</si>
  <si>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</si>
  <si>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</si>
  <si>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</si>
  <si>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</si>
  <si>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</si>
  <si>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</si>
  <si>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</si>
  <si>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</si>
  <si>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</si>
  <si>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</si>
  <si>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</si>
  <si>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</si>
  <si>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</si>
  <si>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</si>
  <si>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</si>
  <si>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</si>
  <si>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</si>
  <si>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</si>
  <si>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</si>
  <si>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</si>
  <si>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</si>
  <si>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</si>
  <si>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</si>
  <si>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</si>
  <si>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</si>
  <si>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</si>
  <si>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</si>
  <si>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</si>
  <si>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</si>
  <si>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</si>
  <si>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</si>
  <si>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</si>
  <si>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</si>
  <si>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</si>
  <si>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</si>
  <si>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</si>
  <si>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</si>
  <si>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</si>
  <si>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</si>
  <si>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</si>
  <si>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</si>
  <si>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</si>
  <si>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</si>
  <si>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</si>
  <si>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</si>
  <si>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</si>
  <si>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</si>
  <si>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</si>
  <si>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</si>
  <si>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</si>
  <si>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</si>
  <si>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</si>
  <si>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</si>
  <si>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</si>
  <si>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</si>
  <si>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</si>
  <si>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</si>
  <si>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</si>
  <si>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</si>
  <si>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</si>
  <si>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</si>
  <si>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</si>
  <si>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</si>
  <si>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</si>
  <si>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</si>
  <si>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</si>
  <si>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</si>
  <si>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</si>
  <si>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</si>
  <si>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</si>
  <si>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</si>
  <si>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</si>
  <si>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</si>
  <si>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</si>
  <si>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</si>
  <si>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</si>
  <si>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</si>
  <si>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</si>
  <si>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</si>
  <si>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</si>
  <si>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</si>
  <si>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</si>
  <si>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</si>
  <si>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</si>
  <si>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</si>
  <si>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</si>
  <si>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</si>
  <si>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</si>
  <si>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</si>
  <si>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</si>
  <si>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</si>
  <si>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</si>
  <si>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</si>
  <si>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</si>
  <si>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</si>
  <si>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</si>
  <si>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</si>
  <si>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</si>
  <si>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</si>
  <si>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</si>
  <si>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</si>
  <si>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</si>
  <si>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</si>
  <si>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</si>
  <si>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</si>
  <si>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</si>
  <si>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</si>
  <si>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</si>
  <si>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</si>
  <si>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</si>
  <si>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</si>
  <si>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</si>
  <si>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</si>
  <si>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</si>
  <si>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</si>
  <si>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</si>
  <si>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</si>
  <si>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</si>
  <si>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</si>
  <si>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</si>
  <si>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</si>
  <si>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</si>
  <si>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</si>
  <si>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</si>
  <si>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</si>
  <si>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</si>
  <si>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</si>
  <si>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</si>
  <si>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</si>
  <si>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</si>
  <si>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</si>
  <si>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</si>
  <si>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</si>
  <si>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</si>
  <si>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</si>
  <si>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</si>
  <si>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</si>
  <si>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</si>
  <si>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</si>
  <si>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</si>
  <si>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</si>
  <si>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</si>
  <si>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</si>
  <si>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</si>
  <si>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</si>
  <si>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</si>
  <si>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</si>
  <si>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</si>
  <si>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</si>
  <si>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</si>
  <si>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</si>
  <si>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</si>
  <si>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</si>
  <si>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</si>
  <si>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</si>
  <si>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</si>
  <si>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</si>
  <si>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</si>
  <si>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</si>
  <si>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</si>
  <si>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</si>
  <si>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</si>
  <si>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</si>
  <si>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</si>
  <si>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</si>
  <si>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</si>
  <si>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</si>
  <si>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</si>
  <si>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</si>
  <si>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</si>
  <si>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</si>
  <si>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</si>
  <si>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</si>
  <si>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</si>
  <si>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</si>
  <si>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</si>
  <si>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</si>
  <si>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</si>
  <si>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</si>
  <si>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</si>
  <si>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</si>
  <si>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</si>
  <si>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</si>
  <si>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</si>
  <si>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</si>
  <si>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</si>
  <si>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</si>
  <si>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</si>
  <si>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</si>
  <si>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</si>
  <si>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</si>
  <si>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</si>
  <si>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</si>
  <si>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</si>
  <si>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</si>
  <si>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</si>
  <si>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</si>
  <si>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</si>
  <si>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</si>
  <si>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</si>
  <si>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</si>
  <si>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</si>
  <si>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</si>
  <si>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</si>
  <si>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</si>
  <si>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</si>
  <si>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</si>
  <si>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</si>
  <si>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</si>
  <si>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</si>
  <si>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</si>
  <si>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</si>
  <si>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</si>
  <si>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</si>
  <si>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</si>
  <si>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</si>
  <si>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</si>
  <si>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</si>
  <si>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</si>
  <si>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</si>
  <si>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</si>
  <si>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</si>
  <si>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</si>
  <si>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</si>
  <si>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</si>
  <si>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</si>
  <si>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</si>
  <si>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</si>
  <si>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</si>
  <si>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</si>
  <si>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</si>
  <si>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</si>
  <si>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</si>
  <si>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</si>
  <si>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</si>
  <si>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</si>
  <si>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</si>
  <si>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</si>
  <si>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</si>
  <si>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</si>
  <si>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</si>
  <si>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</si>
  <si>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</si>
  <si>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</si>
  <si>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</si>
  <si>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</si>
  <si>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</si>
  <si>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</si>
  <si>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</si>
  <si>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</si>
  <si>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</si>
  <si>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</si>
  <si>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</si>
  <si>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</si>
  <si>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</si>
  <si>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</si>
  <si>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</si>
  <si>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</si>
  <si>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</si>
  <si>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</si>
  <si>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</si>
  <si>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</si>
  <si>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</si>
  <si>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</si>
  <si>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</si>
  <si>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</si>
  <si>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</si>
  <si>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</si>
  <si>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</si>
  <si>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</si>
  <si>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</si>
  <si>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</si>
  <si>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</si>
  <si>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</si>
  <si>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</si>
  <si>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</si>
  <si>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</si>
  <si>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</si>
  <si>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</si>
  <si>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</si>
  <si>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</si>
  <si>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</si>
  <si>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</si>
  <si>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</si>
  <si>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</si>
  <si>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</si>
  <si>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</si>
  <si>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</si>
  <si>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</si>
  <si>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</si>
  <si>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</si>
  <si>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</si>
  <si>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</si>
  <si>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</si>
  <si>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</si>
  <si>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</si>
  <si>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</si>
  <si>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</si>
  <si>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</si>
  <si>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</si>
  <si>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</si>
  <si>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</si>
  <si>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</si>
  <si>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</si>
  <si>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</si>
  <si>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</si>
  <si>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</si>
  <si>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</si>
  <si>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</si>
  <si>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</si>
  <si>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</si>
  <si>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</si>
  <si>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</si>
  <si>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</si>
  <si>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</si>
  <si>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</si>
  <si>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</si>
  <si>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</si>
  <si>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</si>
  <si>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</si>
  <si>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</si>
  <si>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</si>
  <si>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</si>
  <si>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</si>
  <si>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</si>
  <si>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</si>
  <si>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</si>
  <si>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</si>
  <si>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</si>
  <si>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</si>
  <si>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</si>
  <si>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</si>
  <si>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</si>
  <si>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</si>
  <si>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</si>
  <si>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</si>
  <si>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</si>
  <si>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</si>
  <si>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</si>
  <si>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</si>
  <si>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</si>
  <si>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</si>
  <si>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</si>
  <si>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</si>
  <si>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</si>
  <si>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</si>
  <si>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</si>
  <si>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</si>
  <si>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</si>
  <si>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</si>
  <si>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</si>
  <si>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</si>
  <si>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</si>
  <si>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</si>
  <si>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</si>
  <si>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</si>
  <si>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</si>
  <si>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</si>
  <si>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</si>
  <si>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</si>
  <si>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</si>
  <si>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</si>
  <si>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</si>
  <si>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</si>
  <si>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</si>
  <si>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</si>
  <si>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</si>
  <si>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</si>
  <si>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</si>
  <si>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</si>
  <si>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</si>
  <si>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</si>
  <si>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</si>
  <si>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</si>
  <si>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</si>
  <si>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</si>
  <si>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</si>
  <si>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</si>
  <si>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</si>
  <si>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</si>
  <si>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</si>
  <si>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</si>
  <si>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</si>
  <si>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</si>
  <si>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</si>
  <si>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</si>
  <si>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</si>
  <si>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</si>
  <si>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</si>
  <si>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</si>
  <si>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</si>
  <si>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</si>
  <si>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</si>
  <si>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</si>
  <si>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</si>
  <si>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</si>
  <si>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</si>
  <si>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</si>
  <si>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</si>
  <si>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</si>
  <si>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</si>
  <si>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</si>
  <si>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</si>
  <si>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</si>
  <si>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</si>
  <si>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</si>
  <si>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</si>
  <si>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</si>
  <si>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</si>
  <si>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</si>
  <si>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</si>
  <si>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</si>
  <si>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</si>
  <si>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</si>
  <si>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</si>
  <si>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</si>
  <si>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</si>
  <si>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</si>
  <si>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</si>
  <si>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</si>
  <si>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</si>
  <si>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</si>
  <si>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</si>
  <si>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</si>
  <si>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</si>
  <si>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</si>
  <si>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</si>
  <si>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</si>
  <si>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</si>
  <si>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</si>
  <si>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</si>
  <si>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</si>
  <si>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</si>
  <si>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</si>
  <si>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</si>
  <si>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</si>
  <si>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</si>
  <si>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</si>
  <si>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</si>
  <si>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</si>
  <si>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</si>
  <si>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</si>
  <si>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</si>
  <si>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</si>
  <si>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</si>
  <si>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</si>
  <si>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</si>
  <si>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</si>
  <si>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</si>
  <si>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</si>
  <si>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</si>
  <si>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</si>
  <si>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</si>
  <si>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</si>
  <si>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</si>
  <si>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</si>
  <si>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</si>
  <si>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</si>
  <si>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</si>
  <si>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</si>
  <si>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</si>
  <si>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</si>
  <si>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</si>
  <si>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</si>
  <si>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</si>
  <si>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</si>
  <si>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</si>
  <si>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</si>
  <si>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</si>
  <si>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</si>
  <si>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</si>
  <si>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</si>
  <si>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</si>
  <si>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</si>
  <si>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</si>
  <si>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</si>
  <si>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</si>
  <si>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</si>
  <si>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</si>
  <si>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</si>
  <si>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</si>
  <si>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</si>
  <si>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</si>
  <si>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</si>
  <si>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</si>
  <si>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</si>
  <si>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</si>
  <si>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</si>
  <si>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</si>
  <si>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</si>
  <si>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</si>
  <si>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</si>
  <si>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</si>
  <si>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</si>
  <si>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</si>
  <si>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</si>
  <si>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</si>
  <si>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</si>
  <si>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</si>
  <si>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</si>
  <si>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</si>
  <si>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</si>
  <si>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</si>
  <si>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</si>
  <si>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</si>
  <si>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</si>
  <si>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</si>
  <si>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</si>
  <si>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</si>
  <si>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</si>
  <si>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</si>
  <si>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</si>
  <si>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</si>
  <si>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</si>
  <si>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</si>
  <si>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</si>
  <si>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</si>
  <si>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</si>
  <si>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</si>
  <si>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</si>
  <si>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</si>
  <si>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</si>
  <si>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</si>
  <si>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</si>
  <si>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</si>
  <si>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</si>
  <si>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</si>
  <si>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</si>
  <si>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</si>
  <si>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</si>
  <si>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</si>
  <si>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</si>
  <si>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</si>
  <si>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</si>
  <si>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</si>
  <si>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</si>
  <si>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</si>
  <si>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</si>
  <si>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</si>
  <si>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</si>
  <si>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</si>
  <si>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</si>
  <si>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</si>
  <si>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</si>
  <si>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</si>
  <si>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</si>
  <si>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</si>
  <si>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</si>
  <si>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</si>
  <si>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</si>
  <si>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</si>
  <si>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</si>
  <si>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</si>
  <si>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</si>
  <si>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</si>
  <si>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</si>
  <si>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</si>
  <si>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</si>
  <si>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</si>
  <si>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</si>
  <si>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</si>
  <si>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</si>
  <si>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</si>
  <si>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</si>
  <si>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</si>
  <si>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</si>
  <si>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</si>
  <si>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</si>
  <si>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</si>
  <si>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</si>
  <si>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</si>
  <si>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</si>
  <si>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</si>
  <si>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</si>
  <si>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</si>
  <si>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</si>
  <si>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</si>
  <si>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</si>
  <si>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</si>
  <si>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</si>
  <si>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</si>
  <si>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</si>
  <si>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</si>
  <si>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</si>
  <si>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</si>
  <si>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</si>
  <si>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</si>
  <si>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</si>
  <si>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</si>
  <si>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</si>
  <si>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</si>
  <si>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</si>
  <si>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</si>
  <si>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</si>
  <si>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</si>
  <si>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</si>
  <si>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</si>
  <si>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</si>
  <si>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</si>
  <si>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</si>
  <si>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</si>
  <si>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</si>
  <si>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</si>
  <si>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</si>
  <si>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</si>
  <si>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</si>
  <si>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</si>
  <si>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</si>
  <si>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</si>
  <si>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</si>
  <si>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</si>
  <si>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</si>
  <si>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</si>
  <si>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</si>
  <si>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</si>
  <si>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</si>
  <si>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</si>
  <si>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</si>
  <si>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</si>
  <si>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</si>
  <si>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</si>
  <si>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</si>
  <si>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</si>
  <si>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</si>
  <si>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</si>
  <si>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</si>
  <si>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</si>
  <si>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</si>
  <si>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</si>
  <si>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</si>
  <si>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</si>
  <si>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</si>
  <si>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</si>
  <si>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</si>
  <si>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</si>
  <si>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</si>
  <si>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</si>
  <si>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</si>
  <si>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</si>
  <si>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</si>
  <si>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</si>
  <si>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</si>
  <si>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</si>
  <si>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</si>
  <si>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</si>
  <si>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</si>
  <si>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</si>
  <si>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</si>
  <si>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</si>
  <si>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</si>
  <si>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</si>
  <si>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</si>
  <si>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</si>
  <si>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</si>
  <si>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</si>
  <si>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</si>
  <si>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</si>
  <si>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</si>
  <si>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</si>
  <si>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</si>
  <si>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</si>
  <si>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</si>
  <si>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</si>
  <si>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</si>
  <si>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</si>
  <si>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</si>
  <si>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</si>
  <si>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</si>
  <si>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</si>
  <si>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</si>
  <si>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</si>
  <si>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</si>
  <si>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</si>
  <si>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</si>
  <si>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</si>
  <si>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</si>
  <si>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</si>
  <si>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</si>
  <si>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</si>
  <si>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</si>
  <si>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</si>
  <si>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</si>
  <si>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</si>
  <si>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</si>
  <si>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</si>
  <si>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</si>
  <si>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</si>
  <si>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</si>
  <si>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</si>
  <si>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</si>
  <si>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</si>
  <si>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</si>
  <si>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</si>
  <si>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</si>
  <si>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</si>
  <si>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</si>
  <si>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</si>
  <si>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</si>
  <si>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</si>
  <si>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</si>
  <si>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</si>
  <si>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</si>
  <si>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</si>
  <si>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</si>
  <si>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</si>
  <si>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</si>
  <si>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</si>
  <si>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</si>
  <si>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</si>
  <si>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</si>
  <si>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</si>
  <si>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</si>
  <si>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</si>
  <si>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</si>
  <si>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</si>
  <si>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</si>
  <si>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</si>
  <si>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</si>
  <si>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</si>
  <si>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</si>
  <si>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</si>
  <si>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</si>
  <si>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</si>
  <si>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</si>
  <si>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</si>
  <si>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</si>
  <si>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</si>
  <si>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</si>
  <si>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</si>
  <si>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</si>
  <si>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</si>
  <si>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</si>
  <si>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</si>
  <si>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</si>
  <si>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</si>
  <si>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</si>
  <si>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</si>
  <si>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</si>
  <si>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</si>
  <si>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</si>
  <si>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</si>
  <si>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</si>
  <si>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</si>
  <si>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</si>
  <si>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</si>
  <si>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</si>
  <si>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</si>
  <si>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</si>
  <si>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</si>
  <si>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</si>
  <si>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</si>
  <si>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</si>
  <si>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</si>
  <si>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</si>
  <si>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</si>
  <si>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</si>
  <si>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</si>
  <si>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</si>
  <si>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</si>
  <si>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</si>
  <si>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</si>
  <si>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</si>
  <si>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</si>
  <si>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</si>
  <si>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</si>
  <si>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</si>
  <si>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</si>
  <si>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</si>
  <si>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</si>
  <si>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</si>
  <si>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</si>
  <si>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</si>
  <si>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</si>
  <si>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</si>
  <si>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</si>
  <si>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</si>
  <si>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</si>
  <si>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</si>
  <si>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</si>
  <si>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</si>
  <si>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</si>
  <si>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</si>
  <si>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</si>
  <si>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</si>
  <si>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</si>
  <si>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</si>
  <si>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</si>
  <si>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</si>
  <si>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</si>
  <si>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</si>
  <si>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</si>
  <si>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</si>
  <si>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</si>
  <si>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</si>
  <si>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</si>
  <si>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</si>
  <si>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</si>
  <si>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</si>
  <si>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</si>
  <si>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</si>
  <si>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</si>
  <si>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</si>
  <si>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</si>
  <si>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</si>
  <si>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</si>
  <si>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</si>
  <si>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</si>
  <si>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</si>
  <si>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</si>
  <si>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</si>
  <si>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</si>
  <si>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</si>
  <si>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</si>
  <si>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</si>
  <si>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</si>
  <si>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</si>
  <si>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</si>
  <si>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</si>
  <si>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</si>
  <si>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</si>
  <si>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</si>
  <si>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</si>
  <si>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</si>
  <si>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</si>
  <si>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</si>
  <si>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</si>
  <si>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</si>
  <si>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</si>
  <si>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</si>
  <si>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</si>
  <si>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</si>
  <si>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</si>
  <si>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</si>
  <si>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</si>
  <si>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</si>
  <si>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</si>
  <si>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</si>
  <si>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</si>
  <si>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</si>
  <si>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</si>
  <si>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</si>
  <si>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</si>
  <si>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</si>
  <si>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</si>
  <si>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</si>
  <si>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</si>
  <si>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</si>
  <si>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</si>
  <si>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</si>
  <si>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</si>
  <si>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</si>
  <si>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</si>
  <si>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</si>
  <si>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</si>
  <si>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</si>
  <si>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</si>
  <si>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</si>
  <si>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</si>
  <si>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</si>
  <si>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</si>
  <si>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</si>
  <si>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</si>
  <si>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</si>
  <si>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</si>
  <si>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</si>
  <si>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</si>
  <si>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</si>
  <si>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</si>
  <si>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</si>
  <si>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</si>
  <si>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</si>
  <si>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</si>
  <si>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</si>
  <si>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</si>
  <si>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</si>
  <si>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</si>
  <si>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</si>
  <si>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</si>
  <si>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</si>
  <si>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</si>
  <si>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</si>
  <si>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</si>
  <si>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</si>
  <si>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</si>
  <si>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</si>
  <si>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</si>
  <si>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</si>
  <si>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</si>
  <si>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</si>
  <si>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</si>
  <si>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</si>
  <si>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</si>
  <si>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</si>
  <si>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</si>
  <si>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</si>
  <si>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</si>
  <si>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</si>
  <si>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</si>
  <si>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</si>
  <si>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</si>
  <si>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</si>
  <si>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</si>
  <si>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</si>
  <si>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</si>
  <si>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</si>
  <si>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</si>
  <si>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</si>
  <si>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</si>
  <si>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</si>
  <si>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</si>
  <si>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</si>
  <si>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</si>
  <si>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</si>
  <si>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</si>
  <si>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</si>
  <si>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</si>
  <si>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</si>
  <si>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</si>
  <si>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</si>
  <si>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</si>
  <si>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</si>
  <si>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</si>
  <si>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</si>
  <si>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</si>
  <si>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</si>
  <si>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</si>
  <si>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</si>
  <si>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</si>
  <si>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</si>
  <si>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</si>
  <si>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</si>
  <si>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</si>
  <si>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</si>
  <si>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</si>
  <si>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</si>
  <si>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</si>
  <si>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</si>
  <si>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</si>
  <si>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</si>
  <si>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</si>
  <si>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</si>
  <si>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</si>
  <si>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</si>
  <si>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</si>
  <si>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</si>
  <si>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</si>
  <si>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</si>
  <si>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</si>
  <si>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</si>
  <si>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</si>
  <si>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</si>
  <si>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</si>
  <si>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</si>
  <si>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</si>
  <si>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</si>
  <si>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</si>
  <si>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</si>
  <si>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</si>
  <si>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</si>
  <si>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</si>
  <si>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</si>
  <si>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</si>
  <si>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</si>
  <si>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</si>
  <si>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</si>
  <si>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</si>
  <si>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</si>
  <si>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</si>
  <si>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</si>
  <si>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</si>
  <si>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</si>
  <si>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</si>
  <si>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</si>
  <si>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</si>
  <si>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</si>
  <si>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</si>
  <si>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</si>
  <si>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</si>
  <si>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</si>
  <si>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</si>
  <si>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</si>
  <si>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</si>
  <si>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</si>
  <si>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</si>
  <si>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</si>
  <si>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</si>
  <si>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</si>
  <si>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</si>
  <si>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</si>
  <si>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</si>
  <si>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</si>
  <si>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</si>
  <si>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</si>
  <si>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</si>
  <si>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</si>
  <si>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</si>
  <si>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</si>
  <si>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</si>
  <si>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</si>
  <si>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</si>
  <si>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</si>
  <si>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</si>
  <si>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</si>
  <si>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</si>
  <si>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</si>
  <si>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</si>
  <si>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</si>
  <si>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</si>
  <si>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</si>
  <si>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</si>
  <si>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</si>
  <si>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</si>
  <si>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</si>
  <si>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</si>
  <si>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</si>
  <si>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</si>
  <si>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</si>
  <si>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</si>
  <si>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</si>
  <si>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</si>
  <si>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</si>
  <si>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</si>
  <si>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</si>
  <si>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</si>
  <si>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</si>
  <si>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</si>
  <si>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</si>
  <si>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</si>
  <si>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</si>
  <si>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</si>
  <si>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</si>
  <si>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</si>
  <si>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</si>
  <si>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</si>
  <si>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</si>
  <si>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</si>
  <si>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</si>
  <si>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</si>
  <si>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</si>
  <si>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</si>
  <si>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</si>
  <si>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</si>
  <si>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</si>
  <si>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</si>
  <si>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</si>
  <si>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</si>
  <si>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</si>
  <si>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</si>
  <si>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</si>
  <si>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</si>
  <si>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</si>
  <si>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</si>
  <si>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</si>
  <si>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</si>
  <si>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</si>
  <si>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</si>
  <si>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</si>
  <si>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</si>
  <si>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</si>
  <si>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</si>
  <si>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</si>
  <si>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</si>
  <si>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</si>
  <si>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</si>
  <si>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</si>
  <si>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</si>
  <si>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</si>
  <si>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</si>
  <si>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</si>
  <si>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</si>
  <si>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</si>
  <si>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</si>
  <si>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</si>
  <si>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</si>
  <si>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</si>
  <si>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</si>
  <si>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</si>
  <si>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</si>
  <si>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</si>
  <si>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</si>
  <si>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</si>
  <si>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</si>
  <si>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</si>
  <si>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</si>
  <si>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</si>
  <si>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</si>
  <si>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</si>
  <si>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</si>
  <si>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</si>
  <si>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</si>
  <si>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</si>
  <si>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</si>
  <si>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</si>
  <si>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</si>
  <si>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</si>
  <si>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</si>
  <si>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</si>
  <si>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</si>
  <si>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</si>
  <si>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</si>
  <si>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</si>
  <si>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</si>
  <si>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</si>
  <si>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</si>
  <si>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</si>
  <si>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</si>
  <si>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</si>
  <si>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</si>
  <si>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</si>
  <si>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</si>
  <si>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</si>
  <si>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</si>
  <si>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</si>
  <si>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</si>
  <si>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</si>
  <si>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</si>
  <si>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</si>
  <si>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</si>
  <si>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</si>
  <si>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</si>
  <si>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</si>
  <si>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</si>
  <si>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</si>
  <si>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</si>
  <si>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</si>
  <si>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</si>
  <si>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</si>
  <si>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</si>
  <si>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</si>
  <si>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</si>
  <si>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</si>
  <si>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</si>
  <si>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</si>
  <si>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</si>
  <si>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</si>
  <si>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</si>
  <si>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</si>
  <si>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</si>
  <si>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</si>
  <si>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</si>
  <si>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</si>
  <si>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</si>
  <si>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</si>
  <si>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</si>
  <si>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</si>
  <si>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</si>
  <si>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</si>
  <si>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</si>
  <si>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</si>
  <si>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</si>
  <si>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</si>
  <si>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</si>
  <si>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</si>
  <si>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</si>
  <si>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</si>
  <si>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</si>
  <si>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</si>
  <si>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</si>
  <si>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</si>
  <si>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</si>
  <si>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</si>
  <si>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</si>
  <si>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</si>
  <si>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</si>
  <si>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</si>
  <si>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</si>
  <si>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</si>
  <si>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</si>
  <si>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</si>
  <si>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</si>
  <si>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</si>
  <si>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</si>
  <si>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</si>
  <si>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</si>
  <si>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</si>
  <si>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</si>
  <si>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</si>
  <si>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</si>
  <si>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</si>
  <si>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</si>
  <si>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</si>
  <si>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</si>
  <si>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</si>
  <si>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</si>
  <si>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</si>
  <si>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</si>
  <si>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</si>
  <si>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</si>
  <si>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</si>
  <si>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</si>
  <si>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</si>
  <si>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</si>
  <si>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</si>
  <si>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</si>
  <si>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</si>
  <si>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</si>
  <si>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</si>
  <si>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</si>
  <si>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</si>
  <si>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</si>
  <si>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</si>
  <si>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</si>
  <si>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</si>
  <si>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</si>
  <si>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</si>
  <si>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</si>
  <si>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</si>
  <si>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</si>
  <si>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</si>
  <si>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</si>
  <si>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</si>
  <si>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</si>
  <si>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</si>
  <si>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</si>
  <si>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</si>
  <si>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</si>
  <si>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</si>
  <si>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</si>
  <si>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</si>
  <si>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</si>
  <si>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</si>
  <si>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</si>
  <si>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</si>
  <si>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</si>
  <si>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</si>
  <si>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</si>
  <si>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</si>
  <si>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</si>
  <si>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</si>
  <si>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</si>
  <si>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</si>
  <si>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</si>
  <si>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</si>
  <si>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</si>
  <si>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</si>
  <si>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</si>
  <si>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</si>
  <si>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</si>
  <si>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</si>
  <si>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</si>
  <si>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</si>
  <si>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</si>
  <si>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</si>
  <si>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</si>
  <si>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</si>
  <si>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</si>
  <si>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</si>
  <si>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</si>
  <si>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</si>
  <si>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</si>
  <si>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</si>
  <si>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</si>
  <si>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</si>
  <si>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</si>
  <si>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</si>
  <si>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</si>
  <si>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</si>
  <si>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</si>
  <si>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</si>
  <si>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</si>
  <si>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</si>
  <si>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</si>
  <si>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</si>
  <si>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</si>
  <si>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</si>
  <si>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</si>
  <si>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</si>
  <si>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</si>
  <si>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</si>
  <si>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</si>
  <si>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</si>
  <si>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</si>
  <si>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</si>
  <si>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</si>
  <si>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</si>
  <si>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</si>
  <si>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</si>
  <si>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</si>
  <si>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</si>
  <si>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</si>
  <si>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</si>
  <si>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</si>
  <si>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</si>
  <si>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</si>
  <si>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</si>
  <si>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</si>
  <si>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</si>
  <si>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</si>
  <si>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</si>
  <si>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</si>
  <si>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</si>
  <si>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</si>
  <si>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</si>
  <si>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</si>
  <si>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</si>
  <si>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</si>
  <si>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</si>
  <si>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</si>
  <si>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</si>
  <si>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</si>
  <si>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</si>
  <si>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</si>
  <si>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</si>
  <si>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</si>
  <si>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</si>
  <si>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</si>
  <si>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</si>
  <si>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</si>
  <si>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</si>
  <si>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</si>
  <si>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</si>
  <si>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</si>
  <si>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</si>
  <si>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</si>
  <si>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</si>
  <si>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</si>
  <si>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</si>
  <si>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</si>
  <si>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</si>
  <si>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</si>
  <si>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</si>
  <si>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</si>
  <si>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</si>
  <si>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</si>
  <si>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</si>
  <si>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</si>
  <si>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</si>
  <si>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</si>
  <si>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</si>
  <si>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</si>
  <si>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</si>
  <si>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</si>
  <si>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</si>
  <si>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</si>
  <si>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</si>
  <si>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</si>
  <si>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</si>
  <si>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</si>
  <si>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</si>
  <si>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</si>
  <si>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</si>
  <si>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</si>
  <si>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</si>
  <si>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</si>
  <si>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</si>
  <si>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</si>
  <si>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</si>
  <si>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</si>
  <si>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</si>
  <si>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</si>
  <si>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</si>
  <si>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</si>
  <si>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</si>
  <si>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</si>
  <si>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</si>
  <si>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</si>
  <si>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</si>
  <si>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</si>
  <si>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</si>
  <si>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</si>
  <si>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</si>
  <si>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</si>
  <si>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</si>
  <si>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</si>
  <si>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</si>
  <si>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</si>
  <si>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</si>
  <si>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</si>
  <si>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</si>
  <si>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</si>
  <si>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</si>
  <si>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</si>
  <si>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</si>
  <si>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</si>
  <si>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</si>
  <si>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</si>
  <si>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</si>
  <si>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</si>
  <si>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</si>
  <si>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</si>
  <si>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</si>
  <si>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</si>
  <si>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</si>
  <si>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</si>
  <si>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</si>
  <si>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</si>
  <si>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</si>
  <si>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</si>
  <si>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</si>
  <si>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</si>
  <si>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</si>
  <si>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</si>
  <si>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</si>
  <si>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</si>
  <si>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</si>
  <si>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</si>
  <si>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</si>
  <si>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</si>
  <si>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</si>
  <si>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</si>
  <si>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</si>
  <si>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</si>
  <si>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</si>
  <si>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</si>
  <si>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</si>
  <si>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</si>
  <si>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</si>
  <si>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</si>
  <si>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</si>
  <si>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</si>
  <si>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</si>
  <si>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</si>
  <si>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</si>
  <si>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</si>
  <si>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</si>
  <si>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</si>
  <si>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</si>
  <si>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</si>
  <si>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</si>
  <si>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</si>
  <si>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</si>
  <si>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</si>
  <si>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</si>
  <si>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</si>
  <si>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</si>
  <si>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</si>
  <si>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</si>
  <si>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</si>
  <si>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</si>
  <si>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</si>
  <si>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</si>
  <si>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</si>
  <si>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</si>
  <si>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</si>
  <si>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</si>
  <si>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</si>
  <si>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</si>
  <si>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</si>
  <si>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</si>
  <si>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</si>
  <si>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</si>
  <si>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</si>
  <si>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</si>
  <si>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</si>
  <si>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</si>
  <si>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</si>
  <si>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</si>
  <si>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</si>
  <si>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</si>
  <si>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</si>
  <si>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</si>
  <si>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</si>
  <si>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</si>
  <si>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</si>
  <si>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</si>
  <si>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</si>
  <si>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</si>
  <si>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</si>
  <si>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</si>
  <si>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</si>
  <si>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</si>
  <si>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</si>
  <si>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</si>
  <si>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</si>
  <si>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</si>
  <si>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</si>
  <si>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</si>
  <si>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</si>
  <si>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</si>
  <si>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</si>
  <si>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</si>
  <si>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</si>
  <si>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</si>
  <si>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</si>
  <si>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</si>
  <si>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</si>
  <si>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</si>
  <si>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</si>
  <si>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</si>
  <si>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</si>
  <si>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</si>
  <si>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</si>
  <si>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</si>
  <si>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</si>
  <si>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</si>
  <si>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</si>
  <si>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</si>
  <si>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</si>
  <si>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</si>
  <si>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</si>
  <si>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</si>
  <si>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</si>
  <si>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</si>
  <si>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</si>
  <si>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</si>
  <si>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</si>
  <si>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</si>
  <si>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</si>
  <si>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</si>
  <si>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</si>
  <si>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</si>
  <si>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</si>
  <si>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</si>
  <si>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</si>
  <si>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</si>
  <si>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</si>
  <si>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</si>
  <si>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</si>
  <si>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</si>
  <si>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</si>
  <si>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</si>
  <si>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</si>
  <si>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</si>
  <si>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</si>
  <si>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</si>
  <si>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</si>
  <si>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</si>
  <si>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</si>
  <si>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</si>
  <si>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</si>
  <si>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</si>
  <si>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</si>
  <si>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</si>
  <si>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</si>
  <si>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</si>
  <si>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</si>
  <si>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</si>
  <si>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</si>
  <si>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</si>
  <si>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</si>
  <si>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</si>
  <si>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</si>
  <si>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</si>
  <si>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</si>
  <si>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</si>
  <si>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</si>
  <si>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</si>
  <si>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</si>
  <si>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</si>
  <si>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</si>
  <si>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</si>
  <si>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</si>
  <si>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</si>
  <si>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</si>
  <si>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</si>
  <si>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</si>
  <si>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</si>
  <si>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</si>
  <si>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</si>
  <si>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</si>
  <si>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</si>
  <si>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</si>
  <si>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</si>
  <si>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</si>
  <si>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</si>
  <si>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</si>
  <si>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</si>
  <si>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</si>
  <si>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</si>
  <si>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</si>
  <si>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</si>
  <si>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</si>
  <si>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</si>
  <si>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</si>
  <si>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</si>
  <si>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</si>
  <si>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</si>
  <si>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</si>
  <si>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</si>
  <si>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</si>
  <si>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</si>
  <si>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</si>
  <si>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</si>
  <si>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</si>
  <si>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</si>
  <si>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</si>
  <si>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</si>
  <si>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</si>
  <si>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</si>
  <si>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</si>
  <si>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</si>
  <si>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</si>
  <si>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</si>
  <si>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</si>
  <si>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</si>
  <si>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</si>
  <si>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</si>
  <si>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</si>
  <si>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</si>
  <si>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</si>
  <si>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</si>
  <si>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</si>
  <si>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</si>
  <si>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</si>
  <si>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</si>
  <si>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</si>
  <si>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</si>
  <si>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</si>
  <si>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</si>
  <si>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</si>
  <si>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</si>
  <si>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</si>
  <si>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</si>
  <si>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</si>
  <si>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</si>
  <si>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</si>
  <si>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</si>
  <si>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</si>
  <si>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</si>
  <si>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</si>
  <si>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</si>
  <si>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</si>
  <si>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</si>
  <si>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</si>
  <si>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</si>
  <si>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</si>
  <si>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</si>
  <si>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</si>
  <si>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</si>
  <si>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</si>
  <si>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</si>
  <si>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</si>
  <si>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</si>
  <si>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</si>
  <si>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</si>
  <si>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</si>
  <si>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</si>
  <si>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</si>
  <si>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</si>
  <si>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</si>
  <si>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</si>
  <si>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</si>
  <si>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</si>
  <si>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</si>
  <si>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</si>
  <si>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</si>
  <si>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</si>
  <si>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</si>
  <si>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</si>
  <si>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</si>
  <si>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</si>
  <si>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</si>
  <si>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</si>
  <si>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</si>
  <si>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</si>
  <si>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</si>
  <si>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</si>
  <si>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</si>
  <si>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</si>
  <si>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</si>
  <si>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</si>
  <si>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</si>
  <si>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</si>
  <si>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</si>
  <si>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</si>
  <si>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</si>
  <si>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</si>
  <si>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</si>
  <si>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</si>
  <si>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</si>
  <si>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</si>
  <si>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</si>
  <si>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</si>
  <si>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</si>
  <si>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</si>
  <si>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</si>
  <si>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</si>
  <si>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</si>
  <si>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</si>
  <si>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</si>
  <si>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</si>
  <si>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</si>
  <si>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</si>
  <si>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</si>
  <si>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</si>
  <si>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</si>
  <si>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</si>
  <si>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</si>
  <si>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</si>
  <si>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</si>
  <si>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</si>
  <si>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</si>
  <si>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</si>
  <si>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</si>
  <si>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</si>
  <si>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</si>
  <si>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</si>
  <si>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</si>
  <si>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</si>
  <si>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</si>
  <si>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</si>
  <si>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</si>
  <si>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</si>
  <si>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</si>
  <si>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</si>
  <si>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</si>
  <si>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</si>
  <si>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</si>
  <si>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</si>
  <si>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</si>
  <si>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</si>
  <si>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</si>
  <si>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</si>
  <si>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</si>
  <si>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</si>
  <si>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</si>
  <si>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</si>
  <si>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</si>
  <si>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</si>
  <si>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</si>
  <si>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</si>
  <si>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</si>
  <si>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</si>
  <si>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</si>
  <si>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</si>
  <si>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</si>
  <si>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</si>
  <si>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</si>
  <si>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</si>
  <si>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</si>
  <si>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</si>
  <si>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</si>
  <si>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</si>
  <si>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</si>
  <si>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</si>
  <si>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</si>
  <si>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</si>
  <si>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</si>
  <si>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</si>
  <si>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</si>
  <si>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</si>
  <si>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</si>
  <si>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</si>
  <si>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</si>
  <si>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</si>
  <si>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</si>
  <si>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</si>
  <si>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</si>
  <si>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</si>
  <si>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</si>
  <si>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</si>
  <si>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</si>
  <si>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</si>
  <si>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</si>
  <si>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</si>
  <si>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</si>
  <si>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</si>
  <si>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</si>
  <si>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</si>
  <si>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</si>
  <si>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</si>
  <si>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</si>
  <si>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</si>
  <si>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</si>
  <si>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</si>
  <si>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</si>
  <si>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</si>
  <si>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</si>
  <si>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</si>
  <si>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</si>
  <si>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</si>
  <si>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</si>
  <si>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</si>
  <si>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</si>
  <si>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</si>
  <si>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</si>
  <si>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</si>
  <si>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</si>
  <si>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</si>
  <si>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</si>
  <si>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</si>
  <si>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</si>
  <si>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</si>
  <si>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</si>
  <si>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</si>
  <si>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</si>
  <si>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</si>
  <si>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</si>
  <si>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</si>
  <si>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</si>
  <si>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</si>
  <si>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</si>
  <si>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</si>
  <si>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</si>
  <si>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</si>
  <si>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</si>
  <si>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</si>
  <si>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</si>
  <si>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</si>
  <si>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</si>
  <si>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</si>
  <si>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</si>
  <si>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</si>
  <si>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</si>
  <si>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</si>
  <si>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</si>
  <si>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</si>
  <si>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</si>
  <si>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</si>
  <si>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</si>
  <si>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</si>
  <si>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</si>
  <si>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</si>
  <si>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</si>
  <si>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</si>
  <si>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</si>
  <si>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</si>
  <si>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</si>
  <si>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</si>
  <si>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</si>
  <si>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</si>
  <si>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</si>
  <si>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</si>
  <si>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</si>
  <si>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</si>
  <si>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</si>
  <si>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</si>
  <si>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</si>
  <si>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</si>
  <si>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</si>
  <si>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</si>
  <si>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</si>
  <si>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</si>
  <si>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</si>
  <si>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</si>
  <si>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</si>
  <si>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</si>
  <si>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</si>
  <si>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</si>
  <si>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</si>
  <si>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</si>
  <si>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</si>
  <si>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</si>
  <si>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</si>
  <si>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</si>
  <si>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</si>
  <si>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</si>
  <si>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</si>
  <si>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</si>
  <si>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</si>
  <si>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</si>
  <si>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</si>
  <si>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</si>
  <si>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</si>
  <si>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</si>
  <si>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</si>
  <si>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</si>
  <si>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</si>
  <si>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</si>
  <si>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</si>
  <si>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</si>
  <si>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</si>
  <si>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</si>
  <si>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</si>
  <si>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</si>
  <si>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</si>
  <si>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</si>
  <si>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</si>
  <si>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</si>
  <si>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</si>
  <si>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</si>
  <si>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</si>
  <si>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</si>
  <si>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</si>
  <si>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</si>
  <si>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</si>
  <si>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</si>
  <si>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</si>
  <si>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</si>
  <si>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</si>
  <si>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</si>
  <si>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</si>
  <si>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</si>
  <si>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</si>
  <si>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</si>
  <si>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</si>
  <si>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</si>
  <si>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</si>
  <si>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</si>
  <si>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</si>
  <si>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</si>
  <si>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</si>
  <si>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</si>
  <si>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</si>
  <si>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</si>
  <si>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</si>
  <si>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</si>
  <si>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</si>
  <si>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</si>
  <si>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</si>
  <si>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</si>
  <si>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</si>
  <si>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</si>
  <si>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</si>
  <si>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</si>
  <si>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</si>
  <si>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</si>
  <si>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</si>
  <si>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</si>
  <si>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</si>
  <si>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</si>
  <si>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</si>
  <si>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</si>
  <si>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</si>
  <si>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</si>
  <si>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</si>
  <si>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</si>
  <si>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</si>
  <si>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</si>
  <si>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</si>
  <si>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</si>
  <si>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</si>
  <si>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</si>
  <si>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</si>
  <si>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</si>
  <si>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</si>
  <si>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</si>
  <si>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</si>
  <si>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</si>
  <si>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</si>
  <si>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</si>
  <si>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</si>
  <si>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</si>
  <si>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</si>
  <si>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</si>
  <si>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</si>
  <si>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</si>
  <si>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</si>
  <si>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</si>
  <si>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</si>
  <si>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</si>
  <si>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</si>
  <si>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</si>
  <si>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</si>
  <si>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</si>
  <si>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</si>
  <si>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</si>
  <si>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</si>
  <si>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</si>
  <si>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</si>
  <si>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</si>
  <si>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</si>
  <si>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</si>
  <si>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</si>
  <si>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</si>
  <si>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</si>
  <si>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</si>
  <si>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</si>
  <si>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</si>
  <si>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</si>
  <si>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</si>
  <si>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</si>
  <si>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</si>
  <si>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</si>
  <si>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</si>
  <si>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</si>
  <si>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</si>
  <si>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</si>
  <si>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</si>
  <si>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</si>
  <si>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</si>
  <si>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</si>
  <si>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</si>
  <si>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</si>
  <si>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</si>
  <si>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</si>
  <si>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</si>
  <si>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</si>
  <si>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</si>
  <si>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</si>
  <si>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</si>
  <si>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</si>
  <si>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</si>
  <si>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</si>
  <si>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</si>
  <si>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</si>
  <si>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</si>
  <si>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</si>
  <si>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</si>
  <si>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</si>
  <si>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</si>
  <si>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</si>
  <si>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</si>
  <si>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</si>
  <si>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</si>
  <si>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</si>
  <si>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</si>
  <si>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</si>
  <si>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</si>
  <si>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</si>
  <si>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</si>
  <si>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</si>
  <si>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</si>
  <si>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</si>
  <si>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</si>
  <si>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</si>
  <si>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</si>
  <si>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</si>
  <si>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</si>
  <si>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</si>
  <si>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</si>
  <si>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</si>
  <si>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</si>
  <si>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</si>
  <si>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</si>
  <si>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</si>
  <si>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</si>
  <si>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</si>
  <si>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</si>
  <si>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</si>
  <si>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</si>
  <si>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</si>
  <si>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</si>
  <si>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</si>
  <si>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</si>
  <si>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</si>
  <si>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</si>
  <si>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</si>
  <si>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</si>
  <si>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</si>
  <si>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</si>
  <si>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</si>
  <si>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</si>
  <si>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</si>
  <si>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</si>
  <si>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</si>
  <si>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</si>
  <si>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</si>
  <si>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</si>
  <si>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</si>
  <si>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</si>
  <si>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</si>
  <si>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</si>
  <si>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</si>
  <si>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</si>
  <si>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</si>
  <si>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</si>
  <si>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</si>
  <si>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</si>
  <si>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</si>
  <si>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</si>
  <si>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</si>
  <si>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</si>
  <si>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</si>
  <si>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</si>
  <si>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</si>
  <si>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</si>
  <si>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</si>
  <si>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</si>
  <si>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</si>
  <si>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</si>
  <si>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</si>
  <si>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</si>
  <si>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</si>
  <si>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</si>
  <si>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</si>
  <si>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</si>
  <si>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</si>
  <si>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</si>
  <si>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</si>
  <si>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</si>
  <si>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</si>
  <si>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</si>
  <si>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</si>
  <si>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</si>
  <si>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</si>
  <si>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</si>
  <si>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</si>
  <si>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</si>
  <si>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</si>
  <si>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</si>
  <si>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</si>
  <si>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</si>
  <si>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</si>
  <si>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</si>
  <si>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</si>
  <si>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</si>
  <si>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</si>
  <si>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</si>
  <si>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</si>
  <si>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</si>
  <si>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</si>
  <si>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</si>
  <si>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</si>
  <si>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</si>
  <si>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</si>
  <si>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</si>
  <si>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</si>
  <si>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</si>
  <si>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</si>
  <si>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</si>
  <si>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</si>
  <si>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</si>
  <si>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</si>
  <si>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</si>
  <si>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</si>
  <si>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</si>
  <si>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</si>
  <si>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</si>
  <si>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</si>
  <si>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</si>
  <si>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</si>
  <si>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</si>
  <si>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</si>
  <si>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</si>
  <si>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</si>
  <si>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</si>
  <si>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</si>
  <si>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</si>
  <si>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</si>
  <si>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</si>
  <si>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</si>
  <si>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</si>
  <si>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</si>
  <si>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</si>
  <si>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</si>
  <si>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</si>
  <si>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</si>
  <si>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</si>
  <si>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</si>
  <si>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</si>
  <si>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</si>
  <si>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</si>
  <si>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</si>
  <si>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</si>
  <si>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</si>
  <si>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</si>
  <si>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</si>
  <si>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</si>
  <si>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</si>
  <si>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</si>
  <si>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</si>
  <si>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</si>
  <si>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</si>
  <si>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</si>
  <si>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</si>
  <si>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</si>
  <si>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</si>
  <si>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</si>
  <si>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</si>
  <si>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</si>
  <si>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</si>
  <si>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</si>
  <si>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</si>
  <si>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</si>
  <si>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</si>
  <si>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</si>
  <si>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</si>
  <si>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</si>
  <si>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</si>
  <si>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</si>
  <si>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</si>
  <si>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</si>
  <si>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</si>
  <si>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</si>
  <si>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</si>
  <si>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</si>
  <si>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</si>
  <si>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</si>
  <si>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</si>
  <si>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</si>
  <si>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</si>
  <si>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</si>
  <si>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</si>
  <si>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</si>
  <si>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</si>
  <si>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</si>
  <si>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</si>
  <si>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</si>
  <si>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</si>
  <si>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</si>
  <si>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</si>
  <si>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</si>
  <si>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</si>
  <si>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</si>
  <si>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</si>
  <si>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</si>
  <si>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</si>
  <si>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</si>
  <si>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</si>
  <si>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</si>
  <si>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</si>
  <si>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</si>
  <si>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</si>
  <si>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</si>
  <si>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</si>
  <si>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</si>
  <si>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</si>
  <si>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</si>
  <si>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</si>
  <si>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</si>
  <si>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</si>
  <si>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</si>
  <si>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</si>
  <si>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</si>
  <si>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</si>
  <si>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</si>
  <si>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</si>
  <si>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</si>
  <si>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</si>
  <si>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</si>
  <si>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</si>
  <si>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</si>
  <si>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</si>
  <si>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</si>
  <si>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</si>
  <si>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</si>
  <si>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</si>
  <si>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</si>
  <si>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</si>
  <si>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</si>
  <si>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</si>
  <si>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</si>
  <si>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</si>
  <si>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</si>
  <si>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</si>
  <si>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</si>
  <si>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</si>
  <si>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</si>
  <si>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</si>
  <si>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</si>
  <si>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</si>
  <si>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</si>
  <si>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</si>
  <si>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</si>
  <si>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</si>
  <si>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</si>
  <si>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</si>
  <si>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</si>
  <si>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</si>
  <si>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</si>
  <si>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</si>
  <si>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</si>
  <si>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</si>
  <si>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</si>
  <si>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</si>
  <si>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</si>
  <si>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</si>
  <si>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</si>
  <si>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</si>
  <si>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</si>
  <si>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</si>
  <si>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</si>
  <si>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</si>
  <si>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</si>
  <si>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</si>
  <si>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</si>
  <si>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</si>
  <si>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</si>
  <si>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</si>
  <si>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</si>
  <si>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</si>
  <si>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</si>
  <si>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</si>
  <si>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</si>
  <si>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</si>
  <si>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</si>
  <si>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</si>
  <si>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</si>
  <si>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</si>
  <si>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</si>
  <si>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</si>
  <si>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</si>
  <si>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</si>
  <si>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</si>
  <si>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</si>
  <si>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</si>
  <si>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</si>
  <si>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</si>
  <si>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</si>
  <si>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</si>
  <si>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</si>
  <si>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</si>
  <si>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</si>
  <si>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</si>
  <si>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</si>
  <si>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</si>
  <si>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</si>
  <si>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</si>
  <si>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</si>
  <si>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</si>
  <si>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</si>
  <si>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</si>
  <si>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</si>
  <si>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</si>
  <si>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</si>
  <si>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</si>
  <si>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</si>
  <si>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</si>
  <si>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</si>
  <si>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</si>
  <si>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</si>
  <si>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</si>
  <si>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</si>
  <si>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</si>
  <si>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</si>
  <si>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</si>
  <si>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</si>
  <si>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</si>
  <si>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</si>
  <si>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</si>
  <si>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</si>
  <si>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</si>
  <si>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</si>
  <si>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</si>
  <si>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</si>
  <si>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</si>
  <si>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</si>
  <si>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</si>
  <si>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</si>
  <si>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</si>
  <si>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</si>
  <si>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</si>
  <si>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</si>
  <si>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</si>
  <si>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</si>
  <si>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</si>
  <si>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</si>
  <si>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</si>
  <si>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</si>
  <si>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</si>
  <si>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</si>
  <si>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</si>
  <si>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</si>
  <si>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</si>
  <si>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</si>
  <si>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</si>
  <si>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</si>
  <si>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</si>
  <si>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</si>
  <si>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</si>
  <si>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</si>
  <si>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</si>
  <si>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</si>
  <si>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</si>
  <si>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</si>
  <si>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</si>
  <si>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</si>
  <si>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</si>
  <si>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</si>
  <si>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</si>
  <si>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</si>
  <si>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</si>
  <si>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</si>
  <si>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</si>
  <si>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</si>
  <si>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</si>
  <si>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</si>
  <si>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</si>
  <si>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</si>
  <si>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</si>
  <si>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</si>
  <si>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</si>
  <si>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</si>
  <si>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</si>
  <si>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</si>
  <si>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</si>
  <si>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</si>
  <si>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</si>
  <si>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</si>
  <si>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</si>
  <si>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</si>
  <si>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</si>
  <si>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</si>
  <si>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</si>
  <si>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</si>
  <si>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</si>
  <si>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</si>
  <si>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</si>
  <si>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</si>
  <si>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</si>
  <si>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</si>
  <si>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</si>
  <si>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</si>
  <si>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</si>
  <si>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</si>
  <si>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</si>
  <si>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</si>
  <si>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</si>
  <si>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</si>
  <si>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</si>
  <si>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</si>
  <si>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</si>
  <si>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</si>
  <si>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</si>
  <si>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</si>
  <si>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</si>
  <si>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</si>
  <si>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</si>
  <si>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</si>
  <si>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</si>
  <si>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</si>
  <si>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</si>
  <si>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</si>
  <si>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</si>
  <si>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</si>
  <si>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</si>
  <si>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</si>
  <si>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</si>
  <si>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</si>
  <si>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</si>
  <si>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</si>
  <si>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</si>
  <si>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</si>
  <si>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</si>
  <si>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</si>
  <si>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</si>
  <si>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</si>
  <si>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</si>
  <si>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</si>
  <si>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</si>
  <si>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</si>
  <si>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</si>
  <si>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</si>
  <si>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</si>
  <si>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</si>
  <si>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</si>
  <si>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</si>
  <si>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</si>
  <si>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</si>
  <si>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</si>
  <si>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</si>
  <si>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</si>
  <si>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</si>
  <si>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</si>
  <si>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</si>
  <si>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</si>
  <si>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</si>
  <si>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</si>
  <si>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</si>
  <si>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</si>
  <si>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</si>
  <si>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</si>
  <si>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</si>
  <si>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</si>
  <si>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</si>
  <si>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</si>
  <si>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</si>
  <si>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</si>
  <si>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</si>
  <si>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</si>
  <si>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</si>
  <si>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</si>
  <si>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</si>
  <si>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</si>
  <si>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</si>
  <si>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</si>
  <si>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</si>
  <si>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</si>
  <si>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</si>
  <si>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</si>
  <si>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</si>
  <si>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</si>
  <si>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</si>
  <si>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</si>
  <si>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</si>
  <si>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</si>
  <si>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</si>
  <si>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</si>
  <si>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</si>
  <si>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</si>
  <si>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</si>
  <si>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</si>
  <si>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</si>
  <si>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</si>
  <si>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</si>
  <si>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</si>
  <si>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</si>
  <si>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</si>
  <si>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</si>
  <si>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</si>
  <si>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</si>
  <si>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</si>
  <si>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</si>
  <si>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</si>
  <si>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</si>
  <si>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</si>
  <si>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</si>
  <si>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</si>
  <si>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</si>
  <si>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</si>
  <si>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</si>
  <si>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</si>
  <si>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</si>
  <si>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</si>
  <si>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</si>
  <si>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</si>
  <si>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</si>
  <si>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</si>
  <si>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</si>
  <si>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</si>
  <si>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</si>
  <si>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</si>
  <si>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</si>
  <si>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</si>
  <si>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</si>
  <si>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</si>
  <si>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</si>
  <si>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</si>
  <si>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</si>
  <si>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</si>
  <si>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</si>
  <si>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</si>
  <si>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</si>
  <si>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</si>
  <si>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</si>
  <si>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</si>
  <si>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</si>
  <si>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</si>
  <si>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</si>
  <si>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</si>
  <si>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</si>
  <si>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</si>
  <si>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</si>
  <si>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</si>
  <si>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</si>
  <si>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</si>
  <si>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</si>
  <si>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</si>
  <si>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</si>
  <si>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</si>
  <si>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</si>
  <si>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</si>
  <si>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</si>
  <si>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</si>
  <si>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</si>
  <si>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</si>
  <si>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</si>
  <si>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</si>
  <si>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</si>
  <si>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</si>
  <si>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</si>
  <si>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</si>
  <si>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</si>
  <si>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</si>
  <si>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</si>
  <si>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</si>
  <si>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</si>
  <si>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</si>
  <si>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</si>
  <si>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</si>
  <si>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</si>
  <si>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</si>
  <si>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</si>
  <si>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</si>
  <si>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</si>
  <si>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</si>
  <si>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</si>
  <si>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</si>
  <si>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</si>
  <si>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</si>
  <si>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</si>
  <si>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</si>
  <si>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</si>
  <si>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</si>
  <si>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</si>
  <si>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</si>
  <si>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</si>
  <si>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</si>
  <si>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</si>
  <si>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</si>
  <si>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</si>
  <si>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</si>
  <si>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</si>
  <si>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</si>
  <si>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</si>
  <si>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</si>
  <si>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</si>
  <si>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</si>
  <si>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</si>
  <si>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</si>
  <si>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</si>
  <si>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</si>
  <si>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</si>
  <si>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</si>
  <si>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</si>
  <si>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</si>
  <si>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</si>
  <si>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</si>
  <si>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</si>
  <si>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</si>
  <si>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</si>
  <si>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</si>
  <si>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</si>
  <si>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</si>
  <si>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</si>
  <si>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</si>
  <si>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</si>
  <si>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</si>
  <si>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</si>
  <si>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</si>
  <si>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</si>
  <si>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</si>
  <si>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</si>
  <si>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</si>
  <si>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</si>
  <si>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</si>
  <si>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</si>
  <si>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</si>
  <si>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</si>
  <si>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</si>
  <si>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</si>
  <si>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</si>
  <si>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</si>
  <si>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</si>
  <si>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</si>
  <si>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</si>
  <si>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</si>
  <si>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</si>
  <si>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</si>
  <si>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</si>
  <si>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</si>
  <si>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</si>
  <si>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</si>
  <si>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</si>
  <si>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</si>
  <si>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</si>
  <si>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</si>
  <si>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</si>
  <si>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</si>
  <si>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</si>
  <si>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</si>
  <si>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</si>
  <si>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</si>
  <si>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</si>
  <si>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</si>
  <si>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</si>
  <si>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</si>
  <si>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</si>
  <si>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</si>
  <si>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</si>
  <si>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</si>
  <si>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</si>
  <si>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</si>
  <si>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</si>
  <si>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</si>
  <si>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</si>
  <si>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</si>
  <si>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</si>
  <si>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</si>
  <si>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</si>
  <si>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</si>
  <si>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</si>
  <si>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</si>
  <si>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</si>
  <si>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</si>
  <si>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</si>
  <si>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</si>
  <si>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</si>
  <si>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</si>
  <si>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</si>
  <si>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</si>
  <si>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</si>
  <si>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</si>
  <si>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</si>
  <si>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</si>
  <si>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</si>
  <si>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</si>
  <si>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</si>
  <si>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</si>
  <si>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</si>
  <si>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</si>
  <si>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</si>
  <si>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</si>
  <si>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</si>
  <si>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</si>
  <si>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</si>
  <si>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</si>
  <si>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</si>
  <si>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</si>
  <si>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</si>
  <si>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</si>
  <si>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</si>
  <si>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</si>
  <si>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</si>
  <si>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</si>
  <si>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</si>
  <si>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</si>
  <si>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</si>
  <si>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</si>
  <si>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</si>
  <si>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</si>
  <si>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</si>
  <si>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</si>
  <si>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</si>
  <si>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</si>
  <si>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</si>
  <si>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</si>
  <si>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</si>
  <si>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</si>
  <si>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</si>
  <si>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</si>
  <si>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</si>
  <si>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</si>
  <si>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</si>
  <si>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</si>
  <si>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</si>
  <si>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</si>
  <si>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</si>
  <si>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</si>
  <si>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</si>
  <si>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</si>
  <si>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</si>
  <si>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</si>
  <si>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</si>
  <si>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</si>
  <si>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</si>
  <si>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</si>
  <si>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</si>
  <si>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</si>
  <si>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</si>
  <si>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</si>
  <si>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</si>
  <si>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</si>
  <si>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</si>
  <si>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</si>
  <si>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</si>
  <si>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</si>
  <si>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</si>
  <si>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</si>
  <si>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</si>
  <si>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</si>
  <si>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</si>
  <si>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</si>
  <si>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</si>
  <si>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</si>
  <si>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</si>
  <si>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</si>
  <si>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</si>
  <si>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</si>
  <si>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</si>
  <si>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</si>
  <si>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</si>
  <si>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</si>
  <si>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</si>
  <si>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</si>
  <si>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</si>
  <si>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</si>
  <si>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</si>
  <si>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</si>
  <si>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</si>
  <si>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</si>
  <si>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</si>
  <si>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</si>
  <si>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</si>
  <si>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</si>
  <si>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</si>
  <si>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</si>
  <si>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</si>
  <si>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</si>
  <si>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</si>
  <si>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</si>
  <si>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</si>
  <si>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</si>
  <si>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</si>
  <si>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</si>
  <si>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</si>
  <si>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</si>
  <si>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</si>
  <si>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</si>
  <si>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</si>
  <si>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</si>
  <si>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</si>
  <si>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</si>
  <si>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</si>
  <si>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</si>
  <si>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</si>
  <si>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</si>
  <si>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</si>
  <si>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</si>
  <si>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</si>
  <si>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</si>
  <si>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</si>
  <si>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</si>
  <si>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</si>
  <si>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</si>
  <si>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</si>
  <si>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</si>
  <si>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</si>
  <si>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</si>
  <si>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</si>
  <si>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</si>
  <si>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</si>
  <si>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</si>
  <si>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</si>
  <si>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</si>
  <si>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</si>
  <si>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</si>
  <si>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</si>
  <si>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</si>
  <si>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</si>
  <si>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</si>
  <si>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</si>
  <si>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</si>
  <si>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</si>
  <si>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</si>
  <si>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</si>
  <si>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</si>
  <si>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</si>
  <si>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</si>
  <si>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</si>
  <si>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</si>
  <si>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</si>
  <si>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</si>
  <si>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</si>
  <si>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</si>
  <si>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</si>
  <si>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</si>
  <si>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</si>
  <si>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</si>
  <si>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</si>
  <si>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</si>
  <si>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</si>
  <si>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</si>
  <si>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</si>
  <si>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</si>
  <si>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</si>
  <si>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</si>
  <si>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</si>
  <si>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</si>
  <si>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</si>
  <si>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</si>
  <si>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</si>
  <si>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</si>
  <si>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</si>
  <si>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</si>
  <si>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</si>
  <si>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</si>
  <si>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</si>
  <si>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</si>
  <si>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</si>
  <si>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</si>
  <si>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</si>
  <si>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</si>
  <si>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</si>
  <si>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</si>
  <si>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</si>
  <si>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</si>
  <si>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</si>
  <si>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</si>
  <si>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</si>
  <si>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</si>
  <si>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</si>
  <si>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</si>
  <si>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</si>
  <si>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</si>
  <si>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</si>
  <si>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</si>
  <si>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</si>
  <si>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</si>
  <si>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</si>
  <si>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</si>
  <si>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</si>
  <si>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</si>
  <si>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</si>
  <si>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</si>
  <si>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</si>
  <si>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</si>
  <si>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</si>
  <si>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</si>
  <si>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</si>
  <si>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</si>
  <si>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</si>
  <si>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</si>
  <si>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</si>
  <si>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</si>
  <si>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</si>
  <si>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</si>
  <si>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</si>
  <si>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</si>
  <si>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</si>
  <si>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</si>
  <si>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</si>
  <si>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</si>
  <si>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</si>
  <si>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</si>
  <si>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</si>
  <si>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</si>
  <si>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</si>
  <si>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</si>
  <si>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</si>
  <si>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</si>
  <si>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</si>
  <si>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</si>
  <si>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</si>
  <si>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</si>
  <si>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</si>
  <si>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</si>
  <si>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</si>
  <si>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</si>
  <si>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</si>
  <si>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</si>
  <si>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</si>
  <si>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</si>
  <si>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</si>
  <si>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</si>
  <si>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</si>
  <si>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</si>
  <si>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</si>
  <si>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</si>
  <si>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</si>
  <si>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</si>
  <si>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</si>
  <si>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</si>
  <si>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</si>
  <si>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</si>
  <si>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</si>
  <si>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</si>
  <si>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</si>
  <si>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</si>
  <si>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</si>
  <si>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</si>
  <si>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</si>
  <si>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</si>
  <si>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</si>
  <si>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</si>
  <si>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</si>
  <si>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</si>
  <si>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</si>
  <si>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</si>
  <si>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</si>
  <si>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</si>
  <si>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</si>
  <si>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</si>
  <si>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</si>
  <si>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</si>
  <si>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</si>
  <si>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</si>
  <si>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</si>
  <si>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</si>
  <si>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</si>
  <si>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</si>
  <si>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</si>
  <si>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</si>
  <si>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</si>
  <si>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</si>
  <si>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</si>
  <si>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</si>
  <si>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</si>
  <si>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</si>
  <si>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</si>
  <si>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</si>
  <si>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</si>
  <si>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</si>
  <si>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</si>
  <si>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</si>
  <si>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</si>
  <si>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</si>
  <si>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</si>
  <si>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</si>
  <si>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</si>
  <si>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</si>
  <si>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</si>
  <si>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</si>
  <si>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</si>
  <si>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</si>
  <si>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</si>
  <si>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</si>
  <si>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</si>
  <si>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</si>
  <si>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</si>
  <si>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</si>
  <si>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</si>
  <si>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</si>
  <si>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</si>
  <si>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</si>
  <si>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</si>
  <si>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</si>
  <si>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</si>
  <si>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</si>
  <si>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</si>
  <si>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</si>
  <si>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</si>
  <si>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</si>
  <si>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</si>
  <si>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</si>
  <si>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</si>
  <si>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</si>
  <si>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</si>
  <si>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</si>
  <si>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</si>
  <si>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</si>
  <si>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</si>
  <si>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</si>
  <si>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</si>
  <si>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</si>
  <si>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</si>
  <si>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</si>
  <si>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</si>
  <si>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</si>
  <si>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</si>
  <si>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</si>
  <si>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</si>
  <si>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</si>
  <si>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</si>
  <si>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</si>
  <si>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</si>
  <si>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</si>
  <si>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</si>
  <si>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</si>
  <si>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</si>
  <si>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</si>
  <si>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</si>
  <si>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</si>
  <si>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</si>
  <si>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</si>
  <si>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</si>
  <si>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</si>
  <si>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</si>
  <si>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</si>
  <si>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</si>
  <si>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</si>
  <si>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</si>
  <si>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</si>
  <si>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</si>
  <si>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</si>
  <si>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</si>
  <si>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</si>
  <si>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</si>
  <si>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</si>
  <si>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</si>
  <si>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</si>
  <si>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</si>
  <si>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</si>
  <si>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</si>
  <si>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</si>
  <si>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</si>
  <si>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</si>
  <si>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</si>
  <si>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</si>
  <si>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</si>
  <si>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</si>
  <si>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</si>
  <si>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</si>
  <si>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</si>
  <si>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</si>
  <si>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</si>
  <si>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</si>
  <si>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</si>
  <si>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</si>
  <si>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</si>
  <si>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</si>
  <si>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</si>
  <si>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</si>
  <si>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</si>
  <si>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</si>
  <si>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</si>
  <si>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</si>
  <si>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</si>
  <si>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</si>
  <si>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</si>
  <si>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</si>
  <si>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</si>
  <si>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</si>
  <si>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</si>
  <si>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</si>
  <si>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</si>
  <si>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</si>
  <si>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</si>
  <si>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</si>
  <si>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</si>
  <si>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</si>
  <si>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</si>
  <si>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</si>
  <si>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</si>
  <si>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</si>
  <si>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</si>
  <si>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</si>
  <si>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</si>
  <si>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</si>
  <si>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</si>
  <si>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</si>
  <si>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</si>
  <si>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</si>
  <si>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</si>
  <si>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</si>
  <si>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</si>
  <si>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</si>
  <si>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</si>
  <si>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</si>
  <si>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</si>
  <si>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</si>
  <si>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</si>
  <si>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</si>
  <si>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</si>
  <si>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</si>
  <si>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</si>
  <si>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</si>
  <si>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</si>
  <si>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</si>
  <si>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</si>
  <si>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</si>
  <si>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</si>
  <si>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</si>
  <si>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</si>
  <si>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</si>
  <si>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</si>
  <si>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</si>
  <si>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</si>
  <si>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</si>
  <si>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</si>
  <si>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</si>
  <si>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</si>
  <si>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</si>
  <si>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</si>
  <si>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</si>
  <si>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</si>
  <si>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</si>
  <si>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</si>
  <si>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</si>
  <si>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</si>
  <si>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</si>
  <si>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</si>
  <si>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</si>
  <si>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</si>
  <si>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</si>
  <si>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</si>
  <si>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</si>
  <si>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</si>
  <si>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</si>
  <si>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</si>
  <si>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</si>
  <si>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</si>
  <si>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</si>
  <si>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</si>
  <si>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</si>
  <si>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</si>
  <si>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</si>
  <si>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</si>
  <si>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</si>
  <si>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</si>
  <si>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</si>
  <si>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</si>
  <si>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</si>
  <si>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</si>
  <si>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</si>
  <si>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</si>
  <si>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</si>
  <si>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</si>
  <si>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</si>
  <si>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</si>
  <si>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</si>
  <si>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</si>
  <si>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</si>
  <si>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</si>
  <si>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</si>
  <si>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</si>
  <si>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</si>
  <si>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</si>
  <si>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</si>
  <si>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</si>
  <si>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</si>
  <si>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</si>
  <si>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</si>
  <si>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</si>
  <si>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</si>
  <si>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</si>
  <si>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</si>
  <si>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</si>
  <si>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</si>
  <si>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</si>
  <si>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</si>
  <si>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</si>
  <si>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</si>
  <si>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</si>
  <si>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</si>
  <si>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</si>
  <si>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</si>
  <si>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</si>
  <si>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</si>
  <si>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</si>
  <si>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</si>
  <si>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</si>
  <si>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</si>
  <si>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</si>
  <si>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</si>
  <si>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</si>
  <si>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</si>
  <si>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</si>
  <si>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</si>
  <si>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</si>
  <si>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</si>
  <si>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</si>
  <si>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</si>
  <si>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</si>
  <si>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</si>
  <si>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</si>
  <si>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</si>
  <si>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</si>
  <si>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</si>
  <si>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</si>
  <si>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</si>
  <si>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</si>
  <si>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</si>
  <si>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</si>
  <si>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</si>
  <si>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</si>
  <si>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</si>
  <si>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</si>
  <si>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</si>
  <si>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</si>
  <si>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</si>
  <si>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</si>
  <si>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</si>
  <si>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</si>
  <si>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</si>
  <si>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</si>
  <si>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</si>
  <si>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</si>
  <si>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</si>
  <si>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</si>
  <si>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</si>
  <si>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</si>
  <si>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</si>
  <si>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</si>
  <si>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</si>
  <si>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</si>
  <si>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</si>
  <si>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</si>
  <si>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</si>
  <si>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</si>
  <si>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</si>
  <si>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</si>
  <si>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</si>
  <si>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</si>
  <si>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</si>
  <si>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</si>
  <si>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</si>
  <si>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</si>
  <si>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</si>
  <si>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</si>
  <si>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</si>
  <si>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</si>
  <si>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</si>
  <si>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</si>
  <si>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</si>
  <si>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</si>
  <si>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</si>
  <si>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</si>
  <si>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</si>
  <si>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</si>
  <si>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</si>
  <si>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</si>
  <si>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</si>
  <si>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</si>
  <si>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</si>
  <si>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</si>
  <si>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</si>
  <si>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</si>
  <si>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</si>
  <si>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</si>
  <si>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</si>
  <si>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</si>
  <si>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</si>
  <si>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</si>
  <si>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</si>
  <si>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</si>
  <si>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</si>
  <si>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</si>
  <si>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</si>
  <si>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</si>
  <si>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</si>
  <si>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</si>
  <si>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</si>
  <si>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</si>
  <si>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</si>
  <si>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</si>
  <si>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</si>
  <si>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</si>
  <si>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</si>
  <si>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</si>
  <si>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</si>
  <si>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</si>
  <si>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</si>
  <si>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</si>
  <si>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</si>
  <si>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</si>
  <si>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</si>
  <si>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</si>
  <si>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</si>
  <si>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</si>
  <si>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</si>
  <si>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</si>
  <si>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</si>
  <si>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</si>
  <si>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</si>
  <si>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</si>
  <si>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</si>
  <si>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</si>
  <si>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</si>
  <si>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</si>
  <si>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</si>
  <si>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</si>
  <si>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</si>
  <si>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</si>
  <si>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</si>
  <si>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</si>
  <si>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</si>
  <si>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</si>
  <si>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</si>
  <si>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</si>
  <si>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</si>
  <si>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</si>
  <si>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</si>
  <si>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</si>
  <si>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</si>
  <si>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</si>
  <si>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</si>
  <si>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</si>
  <si>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</si>
  <si>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</si>
  <si>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</si>
  <si>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</si>
  <si>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</si>
  <si>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</si>
  <si>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</si>
  <si>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</si>
  <si>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</si>
  <si>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</si>
  <si>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</si>
  <si>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</si>
  <si>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</si>
  <si>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</si>
  <si>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</si>
  <si>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</si>
  <si>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</si>
  <si>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</si>
  <si>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</si>
  <si>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</si>
  <si>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</si>
  <si>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</si>
  <si>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</si>
  <si>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</si>
  <si>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</si>
  <si>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</si>
  <si>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</si>
  <si>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</si>
  <si>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</si>
  <si>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</si>
  <si>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</si>
  <si>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</si>
  <si>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</si>
  <si>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</si>
  <si>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</si>
  <si>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</si>
  <si>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</si>
  <si>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</si>
  <si>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</si>
  <si>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</si>
  <si>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</si>
  <si>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</si>
  <si>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</si>
  <si>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</si>
  <si>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</si>
  <si>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</si>
  <si>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</si>
  <si>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</si>
  <si>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</si>
  <si>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</si>
  <si>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</si>
  <si>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</si>
  <si>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</si>
  <si>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</si>
  <si>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</si>
  <si>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</si>
  <si>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</si>
  <si>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</si>
  <si>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</si>
  <si>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</si>
  <si>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</si>
  <si>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</si>
  <si>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</si>
  <si>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</si>
  <si>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</si>
  <si>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</si>
  <si>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</si>
  <si>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</si>
  <si>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</si>
  <si>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</si>
  <si>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</si>
  <si>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</si>
  <si>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</si>
  <si>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</si>
  <si>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</si>
  <si>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</si>
  <si>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</si>
  <si>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</si>
  <si>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</si>
  <si>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</si>
  <si>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</si>
  <si>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</si>
  <si>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</si>
  <si>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</si>
  <si>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</si>
  <si>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</si>
  <si>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</si>
  <si>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</si>
  <si>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</si>
  <si>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</si>
  <si>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</si>
  <si>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</si>
  <si>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</si>
  <si>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</si>
  <si>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</si>
  <si>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</si>
  <si>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</si>
  <si>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</si>
  <si>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</si>
  <si>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</si>
  <si>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</si>
  <si>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</si>
  <si>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</si>
  <si>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</si>
  <si>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</si>
  <si>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</si>
  <si>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</si>
  <si>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</si>
  <si>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</si>
  <si>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</si>
  <si>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</si>
  <si>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</si>
  <si>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</si>
  <si>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</si>
  <si>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</si>
  <si>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</si>
  <si>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</si>
  <si>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</si>
  <si>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</si>
  <si>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</si>
  <si>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</si>
  <si>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</si>
  <si>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</si>
  <si>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</si>
  <si>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</si>
  <si>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</si>
  <si>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</si>
  <si>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</si>
  <si>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</si>
  <si>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</si>
  <si>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</si>
  <si>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</si>
  <si>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</si>
  <si>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</si>
  <si>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</si>
  <si>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</si>
  <si>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</si>
  <si>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</si>
  <si>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</si>
  <si>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</si>
  <si>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</si>
  <si>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</si>
  <si>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</si>
  <si>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</si>
  <si>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</si>
  <si>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</si>
  <si>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</si>
  <si>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</si>
  <si>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</si>
  <si>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</si>
  <si>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</si>
  <si>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</si>
  <si>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</si>
  <si>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</si>
  <si>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</si>
  <si>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</si>
  <si>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</si>
  <si>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</si>
  <si>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</si>
  <si>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</si>
  <si>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</si>
  <si>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</si>
  <si>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</si>
  <si>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</si>
  <si>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</si>
  <si>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</si>
  <si>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</si>
  <si>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</si>
  <si>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</si>
  <si>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</si>
  <si>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</si>
  <si>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</si>
  <si>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</si>
  <si>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</si>
  <si>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</si>
  <si>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</si>
  <si>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</si>
  <si>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</si>
  <si>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</si>
  <si>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</si>
  <si>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</si>
  <si>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</si>
  <si>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</si>
  <si>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</si>
  <si>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</si>
  <si>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</si>
  <si>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</si>
  <si>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</si>
  <si>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</si>
  <si>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</si>
  <si>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</si>
  <si>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</si>
  <si>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</si>
  <si>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</si>
  <si>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</si>
  <si>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</si>
  <si>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</si>
  <si>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</si>
  <si>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</si>
  <si>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</si>
  <si>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</si>
  <si>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</si>
  <si>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</si>
  <si>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</si>
  <si>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</si>
  <si>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</si>
  <si>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</si>
  <si>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</si>
  <si>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</si>
  <si>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</si>
  <si>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</si>
  <si>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</si>
  <si>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</si>
  <si>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</si>
  <si>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</si>
  <si>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</si>
  <si>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</si>
  <si>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</si>
  <si>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</si>
  <si>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</si>
  <si>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</si>
  <si>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</si>
  <si>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</si>
  <si>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</si>
  <si>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</si>
  <si>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</si>
  <si>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</si>
  <si>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</si>
  <si>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</si>
  <si>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</si>
  <si>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</si>
  <si>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</si>
  <si>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</si>
  <si>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</si>
  <si>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</si>
  <si>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</si>
  <si>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</si>
  <si>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</si>
  <si>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</si>
  <si>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</si>
  <si>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</si>
  <si>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</si>
  <si>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</si>
  <si>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</si>
  <si>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</si>
  <si>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</si>
  <si>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</si>
  <si>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</si>
  <si>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</si>
  <si>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</si>
  <si>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</si>
  <si>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</si>
  <si>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</si>
  <si>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</si>
  <si>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</si>
  <si>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</si>
  <si>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</si>
  <si>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</si>
  <si>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</si>
  <si>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</si>
  <si>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</si>
  <si>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</si>
  <si>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</si>
  <si>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</si>
  <si>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</si>
  <si>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</si>
  <si>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</si>
  <si>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</si>
  <si>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</si>
  <si>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</si>
  <si>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</si>
  <si>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</si>
  <si>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</si>
  <si>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</si>
  <si>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</si>
  <si>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</si>
  <si>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</si>
  <si>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</si>
  <si>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</si>
  <si>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</si>
  <si>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</si>
  <si>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</si>
  <si>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</si>
  <si>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</si>
  <si>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</si>
  <si>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</si>
  <si>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</si>
  <si>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</si>
  <si>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</si>
  <si>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</si>
  <si>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</si>
  <si>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</si>
  <si>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</si>
  <si>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</si>
  <si>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</si>
  <si>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</si>
  <si>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</si>
  <si>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</si>
  <si>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</si>
  <si>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</si>
  <si>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</si>
  <si>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</si>
  <si>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</si>
  <si>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</si>
  <si>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</si>
  <si>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</si>
  <si>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</si>
  <si>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</si>
  <si>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</si>
  <si>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</si>
  <si>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</si>
  <si>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</si>
  <si>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</si>
  <si>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</si>
  <si>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</si>
  <si>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</si>
  <si>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</si>
  <si>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</si>
  <si>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</si>
  <si>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</si>
  <si>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</si>
  <si>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</si>
  <si>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</si>
  <si>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</si>
  <si>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</si>
  <si>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</si>
  <si>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</si>
  <si>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</si>
  <si>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</si>
  <si>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</si>
  <si>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</si>
  <si>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</si>
  <si>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</si>
  <si>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</si>
  <si>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</si>
  <si>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</si>
  <si>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</si>
  <si>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</si>
  <si>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</si>
  <si>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</si>
  <si>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</si>
  <si>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</si>
  <si>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</si>
  <si>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</si>
  <si>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</si>
  <si>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</si>
  <si>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</si>
  <si>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</si>
  <si>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</si>
  <si>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</si>
  <si>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</si>
  <si>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</si>
  <si>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</si>
  <si>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</si>
  <si>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</si>
  <si>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</si>
  <si>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</si>
  <si>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</si>
  <si>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</si>
  <si>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</si>
  <si>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</si>
  <si>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</si>
  <si>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</si>
  <si>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</si>
  <si>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</si>
  <si>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</si>
  <si>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</si>
  <si>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</si>
  <si>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</si>
  <si>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</si>
  <si>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</si>
  <si>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</si>
  <si>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</si>
  <si>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</si>
  <si>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</si>
  <si>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</si>
  <si>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</si>
  <si>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</si>
  <si>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</si>
  <si>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</si>
  <si>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</si>
  <si>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</si>
  <si>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</si>
  <si>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</si>
  <si>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</si>
  <si>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</si>
  <si>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</si>
  <si>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</si>
  <si>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</si>
  <si>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</si>
  <si>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</si>
  <si>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</si>
  <si>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</si>
  <si>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</si>
  <si>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</si>
  <si>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</si>
  <si>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</si>
  <si>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</si>
  <si>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</si>
  <si>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</si>
  <si>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</si>
  <si>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</si>
  <si>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</si>
  <si>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</si>
  <si>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</si>
  <si>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</si>
  <si>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</si>
  <si>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</si>
  <si>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</si>
  <si>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</si>
  <si>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</si>
  <si>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</si>
  <si>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</si>
  <si>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</si>
  <si>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</si>
  <si>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</si>
  <si>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</si>
  <si>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</si>
  <si>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</si>
  <si>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</si>
  <si>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</si>
  <si>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</si>
  <si>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</si>
  <si>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</si>
  <si>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</si>
  <si>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</si>
  <si>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</si>
  <si>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</si>
  <si>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</si>
  <si>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</si>
  <si>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</si>
  <si>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</si>
  <si>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</si>
  <si>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</si>
  <si>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</si>
  <si>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</si>
  <si>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</si>
  <si>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</si>
  <si>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</si>
  <si>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</si>
  <si>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</si>
  <si>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</si>
  <si>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</si>
  <si>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</si>
  <si>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</si>
  <si>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</si>
  <si>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</si>
  <si>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</si>
  <si>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</si>
  <si>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</si>
  <si>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</si>
  <si>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</si>
  <si>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</si>
  <si>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</si>
  <si>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</si>
  <si>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</si>
  <si>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</si>
  <si>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</si>
  <si>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</si>
  <si>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</si>
  <si>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</si>
  <si>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</si>
  <si>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</si>
  <si>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</si>
  <si>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</si>
  <si>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</si>
  <si>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</si>
  <si>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</si>
  <si>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</si>
  <si>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</si>
  <si>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</si>
  <si>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</si>
  <si>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</si>
  <si>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</si>
  <si>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</si>
  <si>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</si>
  <si>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</si>
  <si>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</si>
  <si>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</si>
  <si>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</si>
  <si>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</si>
  <si>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</si>
  <si>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</si>
  <si>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</si>
  <si>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</si>
  <si>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</si>
  <si>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</si>
  <si>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</si>
  <si>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</si>
  <si>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</si>
  <si>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</si>
  <si>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</si>
  <si>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</si>
  <si>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</si>
  <si>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</si>
  <si>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</si>
  <si>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</si>
  <si>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</si>
  <si>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</si>
  <si>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</si>
  <si>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</si>
  <si>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</si>
  <si>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</si>
  <si>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</si>
  <si>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</si>
  <si>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</si>
  <si>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</si>
  <si>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</si>
  <si>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</si>
  <si>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</si>
  <si>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</si>
  <si>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</si>
  <si>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</si>
  <si>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</si>
  <si>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</si>
  <si>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</si>
  <si>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</si>
  <si>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</si>
  <si>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</si>
  <si>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</si>
  <si>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</si>
  <si>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</si>
  <si>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</si>
  <si>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</si>
  <si>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</si>
  <si>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</si>
  <si>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</si>
  <si>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</si>
  <si>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</si>
  <si>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</si>
  <si>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</si>
  <si>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</si>
  <si>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</si>
  <si>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</si>
  <si>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</si>
  <si>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</si>
  <si>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</si>
  <si>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</si>
  <si>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</si>
  <si>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</si>
  <si>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</si>
  <si>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</si>
  <si>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</si>
  <si>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</si>
  <si>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</si>
  <si>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</si>
  <si>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</si>
  <si>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</si>
  <si>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</si>
  <si>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</si>
  <si>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</si>
  <si>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</si>
  <si>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</si>
  <si>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</si>
  <si>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</si>
  <si>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</si>
  <si>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</si>
  <si>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</si>
  <si>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</si>
  <si>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</si>
  <si>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</si>
  <si>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</si>
  <si>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</si>
  <si>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</si>
  <si>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</si>
  <si>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</si>
  <si>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</si>
  <si>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</si>
  <si>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</si>
  <si>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</si>
  <si>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</si>
  <si>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</si>
  <si>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</si>
  <si>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</si>
  <si>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</si>
  <si>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</si>
  <si>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</si>
  <si>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</si>
  <si>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</si>
  <si>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</si>
  <si>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</si>
  <si>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</si>
  <si>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</si>
  <si>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</si>
  <si>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</si>
  <si>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</si>
  <si>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</si>
  <si>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</si>
  <si>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</si>
  <si>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</si>
  <si>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</si>
  <si>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</si>
  <si>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</si>
  <si>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</si>
  <si>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</si>
  <si>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</si>
  <si>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</si>
  <si>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</si>
  <si>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</si>
  <si>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</si>
  <si>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</si>
  <si>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</si>
  <si>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</si>
  <si>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</si>
  <si>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</si>
  <si>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</si>
  <si>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</si>
  <si>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</si>
  <si>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</si>
  <si>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</si>
  <si>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</si>
  <si>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</si>
  <si>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</si>
  <si>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</si>
  <si>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</si>
  <si>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</si>
  <si>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</si>
  <si>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</si>
  <si>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</si>
  <si>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</si>
  <si>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</si>
  <si>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</si>
  <si>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</si>
  <si>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</si>
  <si>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</si>
  <si>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</si>
  <si>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</si>
  <si>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</si>
  <si>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</si>
  <si>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</si>
  <si>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</si>
  <si>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</si>
  <si>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</si>
  <si>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</si>
  <si>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</si>
  <si>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</si>
  <si>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</si>
  <si>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</si>
  <si>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</si>
  <si>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</si>
  <si>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</si>
  <si>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</si>
  <si>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</si>
  <si>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</si>
  <si>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</si>
  <si>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</si>
  <si>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</si>
  <si>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</si>
  <si>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</si>
  <si>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</si>
  <si>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</si>
  <si>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</si>
  <si>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</si>
  <si>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</si>
  <si>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</si>
  <si>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</si>
  <si>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</si>
  <si>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</si>
  <si>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</si>
  <si>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</si>
  <si>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</si>
  <si>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</si>
  <si>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</si>
  <si>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</si>
  <si>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</si>
  <si>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</si>
  <si>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</si>
  <si>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</si>
  <si>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</si>
  <si>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</si>
  <si>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</si>
  <si>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</si>
  <si>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</si>
  <si>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</si>
  <si>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</si>
  <si>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</si>
  <si>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</si>
  <si>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</si>
  <si>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</si>
  <si>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</si>
  <si>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</si>
  <si>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</si>
  <si>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</si>
  <si>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</si>
  <si>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</si>
  <si>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</si>
  <si>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</si>
  <si>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</si>
  <si>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</si>
  <si>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</si>
  <si>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</si>
  <si>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</si>
  <si>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</si>
  <si>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</si>
  <si>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</si>
  <si>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</si>
  <si>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</si>
  <si>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</si>
  <si>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</si>
  <si>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</si>
  <si>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</si>
  <si>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</si>
  <si>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</si>
  <si>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</si>
  <si>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</si>
  <si>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</si>
  <si>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</si>
  <si>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</si>
  <si>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</si>
  <si>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</si>
  <si>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</si>
  <si>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</si>
  <si>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</si>
  <si>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</si>
  <si>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</si>
  <si>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</si>
  <si>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</si>
  <si>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</si>
  <si>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</si>
  <si>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</si>
  <si>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</si>
  <si>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</si>
  <si>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</si>
  <si>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</si>
  <si>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</si>
  <si>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</si>
  <si>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</si>
  <si>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</si>
  <si>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</si>
  <si>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</si>
  <si>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</si>
  <si>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</si>
  <si>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</si>
  <si>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</si>
  <si>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</si>
  <si>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</si>
  <si>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</si>
  <si>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</si>
  <si>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</si>
  <si>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</si>
  <si>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</si>
  <si>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</si>
  <si>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</si>
  <si>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</si>
  <si>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</si>
  <si>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</si>
  <si>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</si>
  <si>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</si>
  <si>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</si>
  <si>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</si>
  <si>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</si>
  <si>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</si>
  <si>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</si>
  <si>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</si>
  <si>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</si>
  <si>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</si>
  <si>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</si>
  <si>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</si>
  <si>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</si>
  <si>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</si>
  <si>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</si>
  <si>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</si>
  <si>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</si>
  <si>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</si>
  <si>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</si>
  <si>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</si>
  <si>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</si>
  <si>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</si>
  <si>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</si>
  <si>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</si>
  <si>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</si>
  <si>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</si>
  <si>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</si>
  <si>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</si>
  <si>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</si>
  <si>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</si>
  <si>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</si>
  <si>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</si>
  <si>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</si>
  <si>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</si>
  <si>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</si>
  <si>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</si>
  <si>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</si>
  <si>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</si>
  <si>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</si>
  <si>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</si>
  <si>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</si>
  <si>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</si>
  <si>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</si>
  <si>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</si>
  <si>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</si>
  <si>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</si>
  <si>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</si>
  <si>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</si>
  <si>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</si>
  <si>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</si>
  <si>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</si>
  <si>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</si>
  <si>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</si>
  <si>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</si>
  <si>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</si>
  <si>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</si>
  <si>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</si>
  <si>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</si>
  <si>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</si>
  <si>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</si>
  <si>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</si>
  <si>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</si>
  <si>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</si>
  <si>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</si>
  <si>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</si>
  <si>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</si>
  <si>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</si>
  <si>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</si>
  <si>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</si>
  <si>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</si>
  <si>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</si>
  <si>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</si>
  <si>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</si>
  <si>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</si>
  <si>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</si>
  <si>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</si>
  <si>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</si>
  <si>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</si>
  <si>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</si>
  <si>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</si>
  <si>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</si>
  <si>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</si>
  <si>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</si>
  <si>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</si>
  <si>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</si>
  <si>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</si>
  <si>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</si>
  <si>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</si>
  <si>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</si>
  <si>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</si>
  <si>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</si>
  <si>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</si>
  <si>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</si>
  <si>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</si>
  <si>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</si>
  <si>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</si>
  <si>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</si>
  <si>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</si>
  <si>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</si>
  <si>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</si>
  <si>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</si>
  <si>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</si>
  <si>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</si>
  <si>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</si>
  <si>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</si>
  <si>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</si>
  <si>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</si>
  <si>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</si>
  <si>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</si>
  <si>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</si>
  <si>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</si>
  <si>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</si>
  <si>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</si>
  <si>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</si>
  <si>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</si>
  <si>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</si>
  <si>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</si>
  <si>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</si>
  <si>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</si>
  <si>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</si>
  <si>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</si>
  <si>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</si>
  <si>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</si>
  <si>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</si>
  <si>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</si>
  <si>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</si>
  <si>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</si>
  <si>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</si>
  <si>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</si>
  <si>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</si>
  <si>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</si>
  <si>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</si>
  <si>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</si>
  <si>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</si>
  <si>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</si>
  <si>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</si>
  <si>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</si>
  <si>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</si>
  <si>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</si>
  <si>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</si>
  <si>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</si>
  <si>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</si>
  <si>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</si>
  <si>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</si>
  <si>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</si>
  <si>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</si>
  <si>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</si>
  <si>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</si>
  <si>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</si>
  <si>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</si>
  <si>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</si>
  <si>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</si>
  <si>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</si>
  <si>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</si>
  <si>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</si>
  <si>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</si>
  <si>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</si>
  <si>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</si>
  <si>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</si>
  <si>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</si>
  <si>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</si>
  <si>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</si>
  <si>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</si>
  <si>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</si>
  <si>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</si>
  <si>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</si>
  <si>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</si>
  <si>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</si>
  <si>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</si>
  <si>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</si>
  <si>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</si>
  <si>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</si>
  <si>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</si>
  <si>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</si>
  <si>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</si>
  <si>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</si>
  <si>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</si>
  <si>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</si>
  <si>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</si>
  <si>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</si>
  <si>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</si>
  <si>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</si>
  <si>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</si>
  <si>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</si>
  <si>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</si>
  <si>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</si>
  <si>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</si>
  <si>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</si>
  <si>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</si>
  <si>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</si>
  <si>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</si>
  <si>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</si>
  <si>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</si>
  <si>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</si>
  <si>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</si>
  <si>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</si>
  <si>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</si>
  <si>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</si>
  <si>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</si>
  <si>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</si>
  <si>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</si>
  <si>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</si>
  <si>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</si>
  <si>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</si>
  <si>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</si>
  <si>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</si>
  <si>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</si>
  <si>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</si>
  <si>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</si>
  <si>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</si>
  <si>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</si>
  <si>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</si>
  <si>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</si>
  <si>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</si>
  <si>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</si>
  <si>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</si>
  <si>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</si>
  <si>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</si>
  <si>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</si>
  <si>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</si>
  <si>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</si>
  <si>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</si>
  <si>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</si>
  <si>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</si>
  <si>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</si>
  <si>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</si>
  <si>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</si>
  <si>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</si>
  <si>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</si>
  <si>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</si>
  <si>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</si>
  <si>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</si>
  <si>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</si>
  <si>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</si>
  <si>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</si>
  <si>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</si>
  <si>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</si>
  <si>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</si>
  <si>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</si>
  <si>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</si>
  <si>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</si>
  <si>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</si>
  <si>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</si>
  <si>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</si>
  <si>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</si>
  <si>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</si>
  <si>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</si>
  <si>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</si>
  <si>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</si>
  <si>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</si>
  <si>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</si>
  <si>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</si>
  <si>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</si>
  <si>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</si>
  <si>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</si>
  <si>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</si>
  <si>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</si>
  <si>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</si>
  <si>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</si>
  <si>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</si>
  <si>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</si>
  <si>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</si>
  <si>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</si>
  <si>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</si>
  <si>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</si>
  <si>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</si>
  <si>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</si>
  <si>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</si>
  <si>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</si>
  <si>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</si>
  <si>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</si>
  <si>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</si>
  <si>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</si>
  <si>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</si>
  <si>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</si>
  <si>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</si>
  <si>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</si>
  <si>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</si>
  <si>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</si>
  <si>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</si>
  <si>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</si>
  <si>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</si>
  <si>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</si>
  <si>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</si>
  <si>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</si>
  <si>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</si>
  <si>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</si>
  <si>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</si>
  <si>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</si>
  <si>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</si>
  <si>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</si>
  <si>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</si>
  <si>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</si>
  <si>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</si>
  <si>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</si>
  <si>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</si>
  <si>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</si>
  <si>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</si>
  <si>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</si>
  <si>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</si>
  <si>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</si>
  <si>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</si>
  <si>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</si>
  <si>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</si>
  <si>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</si>
  <si>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</si>
  <si>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</si>
  <si>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</si>
  <si>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</si>
  <si>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</si>
  <si>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</si>
  <si>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</si>
  <si>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</si>
  <si>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</si>
  <si>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</si>
  <si>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</si>
  <si>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</si>
  <si>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</si>
  <si>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</si>
  <si>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</si>
  <si>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</si>
  <si>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</si>
  <si>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</si>
  <si>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</si>
  <si>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</si>
  <si>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</si>
  <si>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</si>
  <si>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</si>
  <si>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</si>
  <si>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</si>
  <si>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</si>
  <si>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</si>
  <si>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</si>
  <si>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</si>
  <si>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</si>
  <si>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</si>
  <si>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</si>
  <si>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</si>
  <si>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</si>
  <si>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</si>
  <si>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</si>
  <si>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</si>
  <si>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</si>
  <si>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</si>
  <si>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</si>
  <si>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</si>
  <si>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</si>
  <si>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</si>
  <si>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</si>
  <si>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</si>
  <si>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</si>
  <si>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</si>
  <si>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</si>
  <si>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</si>
  <si>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</si>
  <si>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</si>
  <si>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</si>
  <si>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</si>
  <si>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</si>
  <si>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</si>
  <si>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</si>
  <si>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</si>
  <si>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</si>
  <si>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</si>
  <si>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</si>
  <si>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</si>
  <si>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</si>
  <si>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</si>
  <si>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</si>
  <si>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</si>
  <si>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</si>
  <si>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</si>
  <si>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</si>
  <si>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</si>
  <si>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</si>
  <si>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</si>
  <si>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</si>
  <si>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</si>
  <si>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</si>
  <si>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</si>
  <si>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</si>
  <si>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</si>
  <si>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</si>
  <si>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</si>
  <si>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</si>
  <si>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</si>
  <si>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</si>
  <si>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</si>
  <si>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</si>
  <si>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</si>
  <si>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</si>
  <si>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</si>
  <si>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</si>
  <si>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</si>
  <si>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</si>
  <si>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</si>
  <si>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</si>
  <si>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</si>
  <si>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</si>
  <si>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</si>
  <si>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</si>
  <si>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</si>
  <si>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</si>
  <si>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</si>
  <si>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</si>
  <si>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</si>
  <si>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</si>
  <si>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</si>
  <si>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</si>
  <si>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</si>
  <si>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</si>
  <si>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</si>
  <si>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</si>
  <si>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</si>
  <si>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</si>
  <si>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</si>
  <si>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</si>
  <si>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</si>
  <si>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</si>
  <si>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</si>
  <si>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</si>
  <si>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</si>
  <si>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</si>
  <si>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</si>
  <si>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</si>
  <si>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</si>
  <si>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</si>
  <si>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</si>
  <si>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</si>
  <si>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</si>
  <si>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</si>
  <si>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</si>
  <si>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</si>
  <si>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</si>
  <si>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</si>
  <si>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</si>
  <si>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</si>
  <si>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</si>
  <si>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</si>
  <si>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</si>
  <si>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</si>
  <si>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</si>
  <si>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</si>
  <si>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</si>
  <si>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</si>
  <si>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</si>
  <si>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</si>
  <si>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</si>
  <si>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</si>
  <si>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</si>
  <si>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</si>
  <si>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</si>
  <si>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</si>
  <si>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</si>
  <si>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</si>
  <si>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</si>
  <si>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</si>
  <si>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</si>
  <si>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</si>
  <si>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</si>
  <si>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</si>
  <si>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</si>
  <si>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</si>
  <si>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</si>
  <si>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</si>
  <si>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</si>
  <si>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</si>
  <si>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</si>
  <si>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</si>
  <si>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</si>
  <si>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</si>
  <si>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</si>
  <si>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</si>
  <si>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</si>
  <si>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</si>
  <si>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</si>
  <si>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</si>
  <si>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</si>
  <si>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</si>
  <si>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</si>
  <si>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</si>
  <si>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</si>
  <si>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</si>
  <si>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</si>
  <si>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</si>
  <si>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</si>
  <si>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</si>
  <si>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</si>
  <si>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</si>
  <si>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</si>
  <si>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</si>
  <si>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</si>
  <si>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</si>
  <si>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</si>
  <si>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</si>
  <si>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</si>
  <si>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</si>
  <si>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</si>
  <si>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</si>
  <si>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</si>
  <si>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</si>
  <si>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</si>
  <si>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</si>
  <si>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</si>
  <si>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</si>
  <si>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</si>
  <si>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</si>
  <si>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</si>
  <si>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</si>
  <si>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</si>
  <si>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</si>
  <si>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</si>
  <si>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</si>
  <si>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</si>
  <si>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</si>
  <si>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</si>
  <si>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</si>
  <si>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</si>
  <si>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</si>
  <si>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</si>
  <si>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</si>
  <si>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</si>
  <si>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</si>
  <si>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</si>
  <si>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</si>
  <si>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</si>
  <si>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</si>
  <si>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</si>
  <si>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</si>
  <si>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</si>
  <si>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</si>
  <si>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</si>
  <si>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</si>
  <si>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</si>
  <si>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</si>
  <si>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</si>
  <si>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</si>
  <si>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</si>
  <si>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</si>
  <si>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</si>
  <si>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</si>
  <si>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</si>
  <si>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</si>
  <si>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</si>
  <si>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</si>
  <si>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</si>
  <si>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</si>
  <si>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</si>
  <si>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</si>
  <si>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</si>
  <si>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</si>
  <si>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</si>
  <si>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</si>
  <si>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</si>
  <si>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</si>
  <si>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</si>
  <si>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</si>
  <si>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</si>
  <si>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</si>
  <si>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</si>
  <si>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</si>
  <si>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</si>
  <si>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</si>
  <si>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</si>
  <si>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</si>
  <si>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</si>
  <si>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</si>
  <si>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</si>
  <si>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</si>
  <si>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</si>
  <si>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</si>
  <si>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</si>
  <si>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</si>
  <si>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</si>
  <si>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</si>
  <si>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</si>
  <si>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</si>
  <si>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</si>
  <si>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</si>
  <si>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</si>
  <si>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</si>
  <si>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</si>
  <si>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</si>
  <si>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</si>
  <si>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</si>
  <si>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</si>
  <si>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</si>
  <si>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</si>
  <si>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</si>
  <si>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</si>
  <si>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</si>
  <si>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</si>
  <si>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</si>
  <si>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</si>
  <si>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</si>
  <si>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</si>
  <si>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</si>
  <si>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</si>
  <si>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</si>
  <si>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</si>
  <si>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</si>
  <si>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</si>
  <si>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</si>
  <si>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</si>
  <si>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</si>
  <si>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</si>
  <si>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</si>
  <si>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</si>
  <si>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</si>
  <si>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</si>
  <si>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</si>
  <si>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</si>
  <si>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</si>
  <si>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</si>
  <si>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</si>
  <si>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</si>
  <si>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</si>
  <si>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</si>
  <si>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</si>
  <si>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</si>
  <si>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</si>
  <si>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</si>
  <si>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</si>
  <si>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</si>
  <si>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</si>
  <si>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</si>
  <si>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</si>
  <si>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</si>
  <si>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</si>
  <si>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</si>
  <si>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</si>
  <si>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</si>
  <si>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</si>
  <si>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</si>
  <si>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</si>
  <si>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</si>
  <si>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</si>
  <si>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</si>
  <si>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</si>
  <si>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</si>
  <si>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</si>
  <si>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</si>
  <si>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</si>
  <si>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</si>
  <si>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</si>
  <si>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</si>
  <si>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</si>
  <si>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</si>
  <si>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</si>
  <si>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</si>
  <si>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</si>
  <si>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</si>
  <si>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</si>
  <si>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</si>
  <si>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</si>
  <si>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</si>
  <si>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</si>
  <si>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</si>
  <si>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</si>
  <si>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</si>
  <si>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</si>
  <si>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</si>
  <si>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</si>
  <si>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</si>
  <si>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</si>
  <si>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</si>
  <si>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</si>
  <si>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</si>
  <si>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</si>
  <si>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</si>
  <si>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</si>
  <si>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</si>
  <si>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</si>
  <si>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</si>
  <si>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</si>
  <si>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</si>
  <si>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</si>
  <si>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</si>
  <si>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</si>
  <si>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</si>
  <si>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</si>
  <si>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</si>
  <si>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</si>
  <si>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</si>
  <si>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</si>
  <si>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</si>
  <si>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</si>
  <si>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</si>
  <si>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</si>
  <si>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</si>
  <si>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</si>
  <si>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</si>
  <si>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</si>
  <si>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</si>
  <si>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</si>
  <si>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</si>
  <si>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</si>
  <si>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</si>
  <si>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</si>
  <si>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</si>
  <si>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</si>
  <si>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</si>
  <si>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</si>
  <si>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</si>
  <si>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</si>
  <si>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</si>
  <si>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</si>
  <si>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</si>
  <si>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</si>
  <si>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</si>
  <si>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</si>
  <si>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</si>
  <si>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</si>
  <si>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</si>
  <si>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</si>
  <si>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</si>
  <si>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</si>
  <si>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</si>
  <si>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</si>
  <si>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</si>
  <si>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</si>
  <si>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</si>
  <si>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</si>
  <si>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</si>
  <si>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</si>
  <si>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</si>
  <si>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</si>
  <si>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</si>
  <si>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</si>
  <si>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</si>
  <si>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</si>
  <si>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</si>
  <si>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</si>
  <si>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</si>
  <si>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</si>
  <si>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</si>
  <si>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</si>
  <si>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</si>
  <si>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</si>
  <si>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</si>
  <si>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</si>
  <si>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</si>
  <si>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</si>
  <si>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</si>
  <si>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</si>
  <si>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</si>
  <si>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</si>
  <si>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</si>
  <si>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</si>
  <si>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</si>
  <si>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</si>
  <si>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</si>
  <si>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</si>
  <si>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</si>
  <si>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</si>
  <si>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</si>
  <si>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</si>
  <si>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</si>
  <si>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</si>
  <si>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</si>
  <si>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</si>
  <si>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</si>
  <si>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</si>
  <si>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</si>
  <si>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</si>
  <si>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</si>
  <si>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</si>
  <si>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</si>
  <si>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</si>
  <si>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</si>
  <si>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</si>
  <si>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</si>
  <si>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</si>
  <si>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</si>
  <si>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</si>
  <si>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</si>
  <si>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</si>
  <si>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</si>
  <si>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</si>
  <si>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</si>
  <si>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</si>
  <si>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</si>
  <si>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</si>
  <si>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</si>
  <si>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</si>
  <si>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</si>
  <si>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</si>
  <si>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</si>
  <si>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</si>
  <si>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</si>
  <si>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</si>
  <si>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</si>
  <si>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</si>
  <si>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</si>
  <si>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</si>
  <si>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</si>
  <si>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</si>
  <si>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</si>
  <si>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</si>
  <si>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</si>
  <si>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</si>
  <si>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</si>
  <si>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</si>
  <si>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</si>
  <si>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</si>
  <si>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</si>
  <si>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</si>
  <si>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</si>
  <si>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</si>
  <si>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</si>
  <si>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</si>
  <si>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</si>
  <si>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</si>
  <si>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</si>
  <si>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</si>
  <si>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</si>
  <si>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</si>
  <si>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</si>
  <si>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</si>
  <si>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</si>
  <si>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</si>
  <si>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</si>
  <si>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</si>
  <si>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</si>
  <si>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</si>
  <si>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</si>
  <si>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</si>
  <si>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</si>
  <si>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</si>
  <si>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</si>
  <si>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</si>
  <si>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</si>
  <si>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</si>
  <si>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</si>
  <si>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</si>
  <si>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</si>
  <si>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</si>
  <si>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</si>
  <si>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</si>
  <si>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</si>
  <si>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</si>
  <si>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</si>
  <si>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</si>
  <si>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</si>
  <si>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</si>
  <si>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</si>
  <si>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</si>
  <si>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</si>
  <si>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</si>
  <si>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</si>
  <si>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</si>
  <si>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</si>
  <si>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</si>
  <si>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</si>
  <si>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</si>
  <si>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</si>
  <si>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</si>
  <si>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</si>
  <si>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</si>
  <si>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</si>
  <si>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</si>
  <si>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</si>
  <si>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</si>
  <si>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</si>
  <si>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</si>
  <si>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</si>
  <si>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</si>
  <si>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</si>
  <si>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</si>
  <si>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</si>
  <si>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</si>
  <si>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</si>
  <si>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</si>
  <si>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</si>
  <si>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</si>
  <si>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</si>
  <si>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</si>
  <si>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</si>
  <si>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</si>
  <si>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</si>
  <si>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</si>
  <si>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</si>
  <si>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</si>
  <si>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</si>
  <si>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</si>
  <si>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</si>
  <si>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</si>
  <si>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</si>
  <si>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</si>
  <si>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</si>
  <si>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</si>
  <si>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</si>
  <si>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</si>
  <si>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</si>
  <si>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</si>
  <si>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</si>
  <si>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</si>
  <si>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</si>
  <si>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</si>
  <si>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</si>
  <si>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</si>
  <si>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</si>
  <si>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</si>
  <si>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</si>
  <si>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</si>
  <si>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</si>
  <si>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</si>
  <si>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</si>
  <si>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</si>
  <si>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</si>
  <si>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</si>
  <si>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</si>
  <si>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</si>
  <si>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</si>
  <si>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</si>
  <si>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</si>
  <si>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</si>
  <si>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</si>
  <si>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</si>
  <si>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</si>
  <si>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</si>
  <si>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</si>
  <si>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</si>
  <si>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</si>
  <si>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</si>
  <si>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</si>
  <si>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</si>
  <si>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</si>
  <si>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</si>
  <si>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</si>
  <si>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</si>
  <si>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</si>
  <si>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</si>
  <si>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</si>
  <si>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</si>
  <si>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</si>
  <si>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</si>
  <si>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</si>
  <si>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</si>
  <si>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</si>
  <si>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</si>
  <si>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</si>
  <si>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</si>
  <si>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</si>
  <si>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</si>
  <si>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</si>
  <si>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</si>
  <si>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</si>
  <si>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</si>
  <si>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</si>
  <si>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</si>
  <si>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</si>
  <si>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</si>
  <si>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</si>
  <si>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</si>
  <si>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</si>
  <si>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</si>
  <si>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</si>
  <si>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</si>
  <si>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</si>
  <si>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</si>
  <si>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</si>
  <si>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</si>
  <si>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</si>
  <si>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</si>
  <si>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</si>
  <si>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</si>
  <si>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</si>
  <si>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</si>
  <si>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</si>
  <si>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</si>
  <si>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</si>
  <si>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</si>
  <si>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</si>
  <si>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</si>
  <si>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</si>
  <si>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</si>
  <si>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</si>
  <si>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</si>
  <si>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</si>
  <si>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</si>
  <si>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</si>
  <si>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</si>
  <si>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</si>
  <si>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</si>
  <si>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</si>
  <si>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</si>
  <si>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</si>
  <si>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</si>
  <si>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</si>
  <si>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</si>
  <si>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</si>
  <si>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</si>
  <si>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</si>
  <si>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</si>
  <si>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</si>
  <si>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</si>
  <si>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</si>
  <si>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</si>
  <si>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</si>
  <si>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</si>
  <si>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</si>
  <si>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</si>
  <si>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</si>
  <si>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</si>
  <si>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</si>
  <si>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</si>
  <si>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</si>
  <si>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</si>
  <si>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</si>
  <si>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</si>
  <si>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</si>
  <si>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</si>
  <si>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</si>
  <si>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</si>
  <si>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</si>
  <si>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</si>
  <si>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</si>
  <si>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</si>
  <si>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</si>
  <si>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</si>
  <si>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</si>
  <si>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</si>
  <si>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</si>
  <si>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</si>
  <si>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</si>
  <si>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</si>
  <si>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</si>
  <si>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</si>
  <si>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</si>
  <si>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</si>
  <si>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</si>
  <si>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</si>
  <si>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</si>
  <si>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</si>
  <si>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</si>
  <si>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</si>
  <si>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</si>
  <si>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</si>
  <si>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</si>
  <si>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</si>
  <si>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</si>
  <si>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</si>
  <si>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</si>
  <si>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</si>
  <si>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</si>
  <si>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</si>
  <si>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</si>
  <si>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</si>
  <si>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</si>
  <si>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</si>
  <si>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</si>
  <si>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</si>
  <si>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</si>
  <si>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</si>
  <si>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</si>
  <si>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</si>
  <si>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</si>
  <si>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</si>
  <si>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</si>
  <si>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</si>
  <si>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</si>
  <si>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</si>
  <si>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</si>
  <si>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</si>
  <si>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</si>
  <si>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</si>
  <si>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</si>
  <si>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</si>
  <si>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</si>
  <si>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</si>
  <si>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</si>
  <si>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</si>
  <si>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</si>
  <si>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</si>
  <si>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</si>
  <si>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</si>
  <si>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</si>
  <si>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</si>
  <si>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</si>
  <si>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</si>
  <si>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</si>
  <si>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</si>
  <si>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</si>
  <si>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</si>
  <si>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</si>
  <si>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</si>
  <si>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</si>
  <si>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</si>
  <si>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</si>
  <si>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</si>
  <si>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</si>
  <si>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</si>
  <si>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</si>
  <si>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</si>
  <si>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</si>
  <si>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</si>
  <si>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</si>
  <si>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</si>
  <si>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</si>
  <si>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</si>
  <si>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</si>
  <si>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</si>
  <si>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</si>
  <si>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</si>
  <si>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</si>
  <si>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</si>
  <si>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</si>
  <si>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</si>
  <si>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</si>
  <si>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</si>
  <si>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</si>
  <si>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</si>
  <si>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</si>
  <si>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</si>
  <si>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</si>
  <si>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</si>
  <si>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</si>
  <si>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</si>
  <si>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</si>
  <si>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</si>
  <si>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</si>
  <si>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</si>
  <si>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</si>
  <si>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</si>
  <si>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</si>
  <si>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</si>
  <si>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</si>
  <si>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</si>
  <si>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</si>
  <si>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</si>
  <si>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</si>
  <si>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</si>
  <si>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</si>
  <si>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</si>
  <si>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</si>
  <si>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</si>
  <si>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</si>
  <si>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</si>
  <si>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</si>
  <si>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</si>
  <si>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</si>
  <si>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</si>
  <si>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</si>
  <si>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</si>
  <si>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</si>
  <si>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</si>
  <si>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</si>
  <si>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</si>
  <si>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</si>
  <si>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</si>
  <si>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</si>
  <si>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</si>
  <si>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</si>
  <si>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</si>
  <si>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</si>
  <si>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</si>
  <si>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</si>
  <si>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</si>
  <si>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</si>
  <si>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</si>
  <si>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</si>
  <si>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</si>
  <si>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</si>
  <si>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</si>
  <si>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</si>
  <si>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</si>
  <si>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</si>
  <si>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</si>
  <si>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</si>
  <si>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</si>
  <si>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</si>
  <si>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</si>
  <si>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</si>
  <si>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</si>
  <si>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</si>
  <si>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</si>
  <si>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</si>
  <si>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</si>
  <si>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</si>
  <si>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</si>
  <si>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</si>
  <si>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</si>
  <si>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</si>
  <si>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</si>
  <si>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</si>
  <si>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</si>
  <si>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</si>
  <si>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</si>
  <si>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</si>
  <si>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</si>
  <si>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</si>
  <si>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</si>
  <si>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</si>
  <si>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</si>
  <si>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</si>
  <si>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</si>
  <si>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</si>
  <si>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</si>
  <si>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</si>
  <si>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</si>
  <si>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</si>
  <si>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</si>
  <si>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</si>
  <si>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</si>
  <si>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</si>
  <si>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</si>
  <si>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</si>
  <si>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</si>
  <si>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</si>
  <si>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</si>
  <si>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</si>
  <si>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</si>
  <si>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</si>
  <si>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</si>
  <si>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</si>
  <si>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</si>
  <si>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</si>
  <si>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</si>
  <si>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</si>
  <si>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</si>
  <si>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</si>
  <si>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</si>
  <si>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</si>
  <si>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</si>
  <si>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</si>
  <si>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</si>
  <si>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</si>
  <si>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</si>
  <si>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</si>
  <si>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</si>
  <si>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</si>
  <si>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</si>
  <si>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</si>
  <si>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</si>
  <si>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</si>
  <si>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</si>
  <si>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</si>
  <si>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</si>
  <si>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</si>
  <si>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</si>
  <si>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</si>
  <si>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</si>
  <si>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</si>
  <si>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</si>
  <si>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</si>
  <si>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</si>
  <si>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</si>
  <si>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</si>
  <si>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</si>
  <si>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</si>
  <si>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</si>
  <si>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</si>
  <si>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</si>
  <si>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</si>
  <si>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</si>
  <si>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</si>
  <si>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</si>
  <si>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</si>
  <si>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</si>
  <si>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</si>
  <si>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</si>
  <si>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</si>
  <si>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</si>
  <si>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</si>
  <si>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</si>
  <si>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</si>
  <si>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</si>
  <si>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</si>
  <si>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</si>
  <si>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</si>
  <si>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</si>
  <si>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</si>
  <si>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</si>
  <si>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</si>
  <si>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</si>
  <si>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</si>
  <si>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</si>
  <si>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</si>
  <si>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</si>
  <si>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</si>
  <si>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</si>
  <si>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</si>
  <si>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</si>
  <si>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</si>
  <si>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</si>
  <si>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</si>
  <si>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</si>
  <si>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</si>
  <si>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</si>
  <si>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</si>
  <si>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</si>
  <si>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</si>
  <si>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</si>
  <si>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</si>
  <si>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</si>
  <si>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</si>
  <si>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</si>
  <si>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</si>
  <si>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</si>
  <si>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</si>
  <si>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</si>
  <si>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</si>
  <si>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</si>
  <si>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</si>
  <si>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</si>
  <si>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</si>
  <si>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</si>
  <si>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</si>
  <si>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</si>
  <si>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</si>
  <si>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</si>
  <si>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</si>
  <si>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</si>
  <si>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</si>
  <si>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</si>
  <si>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</si>
  <si>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</si>
  <si>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</si>
  <si>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</si>
  <si>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</si>
  <si>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</si>
  <si>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</si>
  <si>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</si>
  <si>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</si>
  <si>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</si>
  <si>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</si>
  <si>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</si>
  <si>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</si>
  <si>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</si>
  <si>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</si>
  <si>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</si>
  <si>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</si>
  <si>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</si>
  <si>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</si>
  <si>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</si>
  <si>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</si>
  <si>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</si>
  <si>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</si>
  <si>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</si>
  <si>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</si>
  <si>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</si>
  <si>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</si>
  <si>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</si>
  <si>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</si>
  <si>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</si>
  <si>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</si>
  <si>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</si>
  <si>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</si>
  <si>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</si>
  <si>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</si>
  <si>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</si>
  <si>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</si>
  <si>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</si>
  <si>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</si>
  <si>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</si>
  <si>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</si>
  <si>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</si>
  <si>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</si>
  <si>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</si>
  <si>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</si>
  <si>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</si>
  <si>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</si>
  <si>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</si>
  <si>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</si>
  <si>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</si>
  <si>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</si>
  <si>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</si>
  <si>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</si>
  <si>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</si>
  <si>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</si>
  <si>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</si>
  <si>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</si>
  <si>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</si>
  <si>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</si>
  <si>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</si>
  <si>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</si>
  <si>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</si>
  <si>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</si>
  <si>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</si>
  <si>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</si>
  <si>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</si>
  <si>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</si>
  <si>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</si>
  <si>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</si>
  <si>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</si>
  <si>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</si>
  <si>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</si>
  <si>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</si>
  <si>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</si>
  <si>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</si>
  <si>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</si>
  <si>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</si>
  <si>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</si>
  <si>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</si>
  <si>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</si>
  <si>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</si>
  <si>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</si>
  <si>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</si>
  <si>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</si>
  <si>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</si>
  <si>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</si>
  <si>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</si>
  <si>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</si>
  <si>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</si>
  <si>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</si>
  <si>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</si>
  <si>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</si>
  <si>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</si>
  <si>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</si>
  <si>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</si>
  <si>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</si>
  <si>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</si>
  <si>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</si>
  <si>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</si>
  <si>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</si>
  <si>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</si>
  <si>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</si>
  <si>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</si>
  <si>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</si>
  <si>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</si>
  <si>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</si>
  <si>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</si>
  <si>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</si>
  <si>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</si>
  <si>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</si>
  <si>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</si>
  <si>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</si>
  <si>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</si>
  <si>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</si>
  <si>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</si>
  <si>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</si>
  <si>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</si>
  <si>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</si>
  <si>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</si>
  <si>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</si>
  <si>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</si>
  <si>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</si>
  <si>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</si>
  <si>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</si>
  <si>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</si>
  <si>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</si>
  <si>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</si>
  <si>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</si>
  <si>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</si>
  <si>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</si>
  <si>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</si>
  <si>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</si>
  <si>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</si>
  <si>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</si>
  <si>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</si>
  <si>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</si>
  <si>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</si>
  <si>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</si>
  <si>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</si>
  <si>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</si>
  <si>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</si>
  <si>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</si>
  <si>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</si>
  <si>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</si>
  <si>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</si>
  <si>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</si>
  <si>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</si>
  <si>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</si>
  <si>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</si>
  <si>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</si>
  <si>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</si>
  <si>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</si>
  <si>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</si>
  <si>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</si>
  <si>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</si>
  <si>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</si>
  <si>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</si>
  <si>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</si>
  <si>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</si>
  <si>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</si>
  <si>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</si>
  <si>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</si>
  <si>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</si>
  <si>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</si>
  <si>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</si>
  <si>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</si>
  <si>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</si>
  <si>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</si>
  <si>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</si>
  <si>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</si>
  <si>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</si>
  <si>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</si>
  <si>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</si>
  <si>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</si>
  <si>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</si>
  <si>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</si>
  <si>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</si>
  <si>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</si>
  <si>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</si>
  <si>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</si>
  <si>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</si>
  <si>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</si>
  <si>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</si>
  <si>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</si>
  <si>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</si>
  <si>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</si>
  <si>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</si>
  <si>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</si>
  <si>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</si>
  <si>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</si>
  <si>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</si>
  <si>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</si>
  <si>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</si>
  <si>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</si>
  <si>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</si>
  <si>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</si>
  <si>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</si>
  <si>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</si>
  <si>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</si>
  <si>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</si>
  <si>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</si>
  <si>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</si>
  <si>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</si>
  <si>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</si>
  <si>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</si>
  <si>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</si>
  <si>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</si>
  <si>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</si>
  <si>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</si>
  <si>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</si>
  <si>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</si>
  <si>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</si>
  <si>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</si>
  <si>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</si>
  <si>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</si>
  <si>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</si>
  <si>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</si>
  <si>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</si>
  <si>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</si>
  <si>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</si>
  <si>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</si>
  <si>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</si>
  <si>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</si>
  <si>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</si>
  <si>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</si>
  <si>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</si>
  <si>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</si>
  <si>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</si>
  <si>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</si>
  <si>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</si>
  <si>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</si>
  <si>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</si>
  <si>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</si>
  <si>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</si>
  <si>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</si>
  <si>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</si>
  <si>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</si>
  <si>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</si>
  <si>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</si>
  <si>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</si>
  <si>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</si>
  <si>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</si>
  <si>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</si>
  <si>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</si>
  <si>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</si>
  <si>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</si>
  <si>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</si>
  <si>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</si>
  <si>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</si>
  <si>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</si>
  <si>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</si>
  <si>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</si>
  <si>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</si>
  <si>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</si>
  <si>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</si>
  <si>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</si>
  <si>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</si>
  <si>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</si>
  <si>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</si>
  <si>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</si>
  <si>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</si>
  <si>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</si>
  <si>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</si>
  <si>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</si>
  <si>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</si>
  <si>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</si>
  <si>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</si>
  <si>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</si>
  <si>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</si>
  <si>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</si>
  <si>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</si>
  <si>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</si>
  <si>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</si>
  <si>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</si>
  <si>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</si>
  <si>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</si>
  <si>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</si>
  <si>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</si>
  <si>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</si>
  <si>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</si>
  <si>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</si>
  <si>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</si>
  <si>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</si>
  <si>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</si>
  <si>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</si>
  <si>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</si>
  <si>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</si>
  <si>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</si>
  <si>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</si>
  <si>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</si>
  <si>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</si>
  <si>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</si>
  <si>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</si>
  <si>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</si>
  <si>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</si>
  <si>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</si>
  <si>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</si>
  <si>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</si>
  <si>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</si>
  <si>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</si>
  <si>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</si>
  <si>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</si>
  <si>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</si>
  <si>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</si>
  <si>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</si>
  <si>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</si>
  <si>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</si>
  <si>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</si>
  <si>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</si>
  <si>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</si>
  <si>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</si>
  <si>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</si>
  <si>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</si>
  <si>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</si>
  <si>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</si>
  <si>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</si>
  <si>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</si>
  <si>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</si>
  <si>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</si>
  <si>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</si>
  <si>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</si>
  <si>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</si>
  <si>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</si>
  <si>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</si>
  <si>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</si>
  <si>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</si>
  <si>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</si>
  <si>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</si>
  <si>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</si>
  <si>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</si>
  <si>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</si>
  <si>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</si>
  <si>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</si>
  <si>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</si>
  <si>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</si>
  <si>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</si>
  <si>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</si>
  <si>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</si>
  <si>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</si>
  <si>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</si>
  <si>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</si>
  <si>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</si>
  <si>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</si>
  <si>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</si>
  <si>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</si>
  <si>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</si>
  <si>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</si>
  <si>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</si>
  <si>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</si>
  <si>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</si>
  <si>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</si>
  <si>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</si>
  <si>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</si>
  <si>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</si>
  <si>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</si>
  <si>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</si>
  <si>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</si>
  <si>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</si>
  <si>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</si>
  <si>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</si>
  <si>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</si>
  <si>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</si>
  <si>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</si>
  <si>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</si>
  <si>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</si>
  <si>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</si>
  <si>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</si>
  <si>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</si>
  <si>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</si>
  <si>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</si>
  <si>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</si>
  <si>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</si>
  <si>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</si>
  <si>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</si>
  <si>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</si>
  <si>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</si>
  <si>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</si>
  <si>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</si>
  <si>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</si>
  <si>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</si>
  <si>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</si>
  <si>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</si>
  <si>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</si>
  <si>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</si>
  <si>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</si>
  <si>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</si>
  <si>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</si>
  <si>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</si>
  <si>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</si>
  <si>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</si>
  <si>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</si>
  <si>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</si>
  <si>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</si>
  <si>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</si>
  <si>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</si>
  <si>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</si>
  <si>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</si>
  <si>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</si>
  <si>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</si>
  <si>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</si>
  <si>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</si>
  <si>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</si>
  <si>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</si>
  <si>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</si>
  <si>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</si>
  <si>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</si>
  <si>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</si>
  <si>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</si>
  <si>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</si>
  <si>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</si>
  <si>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</si>
  <si>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</si>
  <si>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</si>
  <si>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</si>
  <si>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</si>
  <si>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</si>
  <si>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</si>
  <si>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</si>
  <si>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</si>
  <si>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</si>
  <si>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</si>
  <si>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</si>
  <si>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</si>
  <si>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</si>
  <si>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</si>
  <si>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</si>
  <si>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</si>
  <si>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</si>
  <si>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</si>
  <si>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</si>
  <si>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</si>
  <si>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</si>
  <si>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</si>
  <si>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</si>
  <si>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</si>
  <si>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</si>
  <si>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</si>
  <si>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</si>
  <si>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</si>
  <si>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</si>
  <si>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</si>
  <si>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</si>
  <si>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</si>
  <si>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</si>
  <si>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</si>
  <si>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</si>
  <si>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</si>
  <si>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</si>
  <si>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</si>
  <si>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</si>
  <si>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</si>
  <si>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</si>
  <si>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</si>
  <si>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</si>
  <si>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</si>
  <si>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</si>
  <si>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</si>
  <si>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</si>
  <si>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</si>
  <si>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</si>
  <si>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</si>
  <si>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</si>
  <si>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</si>
  <si>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</si>
  <si>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</si>
  <si>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</si>
  <si>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</si>
  <si>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</si>
  <si>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</si>
  <si>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</si>
  <si>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</si>
  <si>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</si>
  <si>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</si>
  <si>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</si>
  <si>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</si>
  <si>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</si>
  <si>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</si>
  <si>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</si>
  <si>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</si>
  <si>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</si>
  <si>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</si>
  <si>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</si>
  <si>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</si>
  <si>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</si>
  <si>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</si>
  <si>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</si>
  <si>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</si>
  <si>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</si>
  <si>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</si>
  <si>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</si>
  <si>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</si>
  <si>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</si>
  <si>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</si>
  <si>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</si>
  <si>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</si>
  <si>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</si>
  <si>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</si>
  <si>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</si>
  <si>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</si>
  <si>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</si>
  <si>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</si>
  <si>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</si>
  <si>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</si>
  <si>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</si>
  <si>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</si>
  <si>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</si>
  <si>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</si>
  <si>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</si>
  <si>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</si>
  <si>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</si>
  <si>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</si>
  <si>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</si>
  <si>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</si>
  <si>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</si>
  <si>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</si>
  <si>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</si>
  <si>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</si>
  <si>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</si>
  <si>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</si>
  <si>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</si>
  <si>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</si>
  <si>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</si>
  <si>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</si>
  <si>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</si>
  <si>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</si>
  <si>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</si>
  <si>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</si>
  <si>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</si>
  <si>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</si>
  <si>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</si>
  <si>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</si>
  <si>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</si>
  <si>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</si>
  <si>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</si>
  <si>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</si>
  <si>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</si>
  <si>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</si>
  <si>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</si>
  <si>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</si>
  <si>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</si>
  <si>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</si>
  <si>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</si>
  <si>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</si>
  <si>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</si>
  <si>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</si>
  <si>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</si>
  <si>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</si>
  <si>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</si>
  <si>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</si>
  <si>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</si>
  <si>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</si>
  <si>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</si>
  <si>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</si>
  <si>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</si>
  <si>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</si>
  <si>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</si>
  <si>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</si>
  <si>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</si>
  <si>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</si>
  <si>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</si>
  <si>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</si>
  <si>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</si>
  <si>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</si>
  <si>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</si>
  <si>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</si>
  <si>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</si>
  <si>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</si>
  <si>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</si>
  <si>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</si>
  <si>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</si>
  <si>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</si>
  <si>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</si>
  <si>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</si>
  <si>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</si>
  <si>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</si>
  <si>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</si>
  <si>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</si>
  <si>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</si>
  <si>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</si>
  <si>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</si>
  <si>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</si>
  <si>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</si>
  <si>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</si>
  <si>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</si>
  <si>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</si>
  <si>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</si>
  <si>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</si>
  <si>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</si>
  <si>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</si>
  <si>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</si>
  <si>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</si>
  <si>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</si>
  <si>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</si>
  <si>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</si>
  <si>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</si>
  <si>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</si>
  <si>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</si>
  <si>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</si>
  <si>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</si>
  <si>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</si>
  <si>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</si>
  <si>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</si>
  <si>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</si>
  <si>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</si>
  <si>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</si>
  <si>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</si>
  <si>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</si>
  <si>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</si>
  <si>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</si>
  <si>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</si>
  <si>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</si>
  <si>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</si>
  <si>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</si>
  <si>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</si>
  <si>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</si>
  <si>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</si>
  <si>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</si>
  <si>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</si>
  <si>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</si>
  <si>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</si>
  <si>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</si>
  <si>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</si>
  <si>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</si>
  <si>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</si>
  <si>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</si>
  <si>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</si>
  <si>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</si>
  <si>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</si>
  <si>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</si>
  <si>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</si>
  <si>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</si>
  <si>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</si>
  <si>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</si>
  <si>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</si>
  <si>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</si>
  <si>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</si>
  <si>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</si>
  <si>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</si>
  <si>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</si>
  <si>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</si>
  <si>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</si>
  <si>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</si>
  <si>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</si>
  <si>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</si>
  <si>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</si>
  <si>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</si>
  <si>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</si>
  <si>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</si>
  <si>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</si>
  <si>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</si>
  <si>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</si>
  <si>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</si>
  <si>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</si>
  <si>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</si>
  <si>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</si>
  <si>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</si>
  <si>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</si>
  <si>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</si>
  <si>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</si>
  <si>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</si>
  <si>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</si>
  <si>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</si>
  <si>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</si>
  <si>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</si>
  <si>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</si>
  <si>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</si>
  <si>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</si>
  <si>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</si>
  <si>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</si>
  <si>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</si>
  <si>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</si>
  <si>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</si>
  <si>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</si>
  <si>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</si>
  <si>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</si>
  <si>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</si>
  <si>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</si>
  <si>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</si>
  <si>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</si>
  <si>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</si>
  <si>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</si>
  <si>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</si>
  <si>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</si>
  <si>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</si>
  <si>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</si>
  <si>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</si>
  <si>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</si>
  <si>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</si>
  <si>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</si>
  <si>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</si>
  <si>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</si>
  <si>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</si>
  <si>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</si>
  <si>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</si>
  <si>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</si>
  <si>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</si>
  <si>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</si>
  <si>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</si>
  <si>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</si>
  <si>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</si>
  <si>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</si>
  <si>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</si>
  <si>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</si>
  <si>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</si>
  <si>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</si>
  <si>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</si>
  <si>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</si>
  <si>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</si>
  <si>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</si>
  <si>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</si>
  <si>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</si>
  <si>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</si>
  <si>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</si>
  <si>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</si>
  <si>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</si>
  <si>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</si>
  <si>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</si>
  <si>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</si>
  <si>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</si>
  <si>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</si>
  <si>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</si>
  <si>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</si>
  <si>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</si>
  <si>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</si>
  <si>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</si>
  <si>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</si>
  <si>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</si>
  <si>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</si>
  <si>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</si>
  <si>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</si>
  <si>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</si>
  <si>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</si>
  <si>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</si>
  <si>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</si>
  <si>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</si>
  <si>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</si>
  <si>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</si>
  <si>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</si>
  <si>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</si>
  <si>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</si>
  <si>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</si>
  <si>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</si>
  <si>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</si>
  <si>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</si>
  <si>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</si>
  <si>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</si>
  <si>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</si>
  <si>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</si>
  <si>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</si>
  <si>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</si>
  <si>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</si>
  <si>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</si>
  <si>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</si>
  <si>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</si>
  <si>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</si>
  <si>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</si>
  <si>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</si>
  <si>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</si>
  <si>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</si>
  <si>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</si>
  <si>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</si>
  <si>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</si>
  <si>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</si>
  <si>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</si>
  <si>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</si>
  <si>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</si>
  <si>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</si>
  <si>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</si>
  <si>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</si>
  <si>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</si>
  <si>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</si>
  <si>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</si>
  <si>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</si>
  <si>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</si>
  <si>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</si>
  <si>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</si>
  <si>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</si>
  <si>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</si>
  <si>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</si>
  <si>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</si>
  <si>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</si>
  <si>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</si>
  <si>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</si>
  <si>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</si>
  <si>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</si>
  <si>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</si>
  <si>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</si>
  <si>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</si>
  <si>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</si>
  <si>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</si>
  <si>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</si>
  <si>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</si>
  <si>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</si>
  <si>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</si>
  <si>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</si>
  <si>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</si>
  <si>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</si>
  <si>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</si>
  <si>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</si>
  <si>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</si>
  <si>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</si>
  <si>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</si>
  <si>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</si>
  <si>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</si>
  <si>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</si>
  <si>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</si>
  <si>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</si>
  <si>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</si>
  <si>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</si>
  <si>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</si>
  <si>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</si>
  <si>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</si>
  <si>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</si>
  <si>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</si>
  <si>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</si>
  <si>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</si>
  <si>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</si>
  <si>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</si>
  <si>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</si>
  <si>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</si>
  <si>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</si>
  <si>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</si>
  <si>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</si>
  <si>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</si>
  <si>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</si>
  <si>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</si>
  <si>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</si>
  <si>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</si>
  <si>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</si>
  <si>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</si>
  <si>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</si>
  <si>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</si>
  <si>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</si>
  <si>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</si>
  <si>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</si>
  <si>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</si>
  <si>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</si>
  <si>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</si>
  <si>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</si>
  <si>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</si>
  <si>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</si>
  <si>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</si>
  <si>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</si>
  <si>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</si>
  <si>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</si>
  <si>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</si>
  <si>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</si>
  <si>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</si>
  <si>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</si>
  <si>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</si>
  <si>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</si>
  <si>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</si>
  <si>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</si>
  <si>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</si>
  <si>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</si>
  <si>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</si>
  <si>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</si>
  <si>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</si>
  <si>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</si>
  <si>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</si>
  <si>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</si>
  <si>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</si>
  <si>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</si>
  <si>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</si>
  <si>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</si>
  <si>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</si>
  <si>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</si>
  <si>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</si>
  <si>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</si>
  <si>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</si>
  <si>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</si>
  <si>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</si>
  <si>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</si>
  <si>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</si>
  <si>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</si>
  <si>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</si>
  <si>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</si>
  <si>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</si>
  <si>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</si>
  <si>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</si>
  <si>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</si>
  <si>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</si>
  <si>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</si>
  <si>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</si>
  <si>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</si>
  <si>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</si>
  <si>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</si>
  <si>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</si>
  <si>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</si>
  <si>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</si>
  <si>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</si>
  <si>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</si>
  <si>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</si>
  <si>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</si>
  <si>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</si>
  <si>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</si>
  <si>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</si>
  <si>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</si>
  <si>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</si>
  <si>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</si>
  <si>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</si>
  <si>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</si>
  <si>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</si>
  <si>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</si>
  <si>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</si>
  <si>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</si>
  <si>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</si>
  <si>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</si>
  <si>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</si>
  <si>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</si>
  <si>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</si>
  <si>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</si>
  <si>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</si>
  <si>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</si>
  <si>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</si>
  <si>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</si>
  <si>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</si>
  <si>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</si>
  <si>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</si>
  <si>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</si>
  <si>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</si>
  <si>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</si>
  <si>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</si>
  <si>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</si>
  <si>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</si>
  <si>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</si>
  <si>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</si>
  <si>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</si>
  <si>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</si>
  <si>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</si>
  <si>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</si>
  <si>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</si>
  <si>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</si>
  <si>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</si>
  <si>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</si>
  <si>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</si>
  <si>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</si>
  <si>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</si>
  <si>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</si>
  <si>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</si>
  <si>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</si>
  <si>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</si>
  <si>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</si>
  <si>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</si>
  <si>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</si>
  <si>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</si>
  <si>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</si>
  <si>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</si>
  <si>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</si>
  <si>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</si>
  <si>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</si>
  <si>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</si>
  <si>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</si>
  <si>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</si>
  <si>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</si>
  <si>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</si>
  <si>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</si>
  <si>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</si>
  <si>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</si>
  <si>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PCM-20251119-00000083</t>
  </si>
  <si>
    <t>access issue, site located in family building and owner phone closed</t>
  </si>
  <si>
    <t>PCM-20251119-00000204</t>
  </si>
  <si>
    <t>was night access issue / USF area team EM team on the way  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</si>
  <si>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</si>
  <si>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</si>
  <si>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</si>
  <si>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</si>
  <si>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</si>
  <si>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</si>
  <si>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</si>
  <si>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</si>
  <si>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TT-20251118-01473</t>
  </si>
  <si>
    <t>site located at rooftop and team facing access issue. door is closed. saudi owner not anwering calls. Saudi coordinator engaged to check access</t>
  </si>
  <si>
    <t>PCM-20251119-00000179</t>
  </si>
  <si>
    <t xml:space="preserve">site was under night access. sceco outage in TLT area and team was engaged to secure HUB sites. Team on the way eta 130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</si>
</sst>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3" totalsRowShown="0" headerRowDxfId="157" dataDxfId="156" headerRowBorderDxfId="154" tableBorderDxfId="155" totalsRowBorderDxfId="153">
  <autoFilter ref="A1:CJ19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1" totalsRowShown="0" headerRowDxfId="48" dataDxfId="47" headerRowBorderDxfId="45" tableBorderDxfId="46" totalsRowBorderDxfId="44">
  <autoFilter ref="A1:L5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6" totalsRowShown="0" headerRowDxfId="31" dataDxfId="30" headerRowBorderDxfId="28" tableBorderDxfId="29">
  <autoFilter ref="A1:L16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6" totalsRowShown="0" headerRowDxfId="15" dataDxfId="14" headerRowBorderDxfId="12" tableBorderDxfId="13">
  <autoFilter ref="A1:L6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317.29142291666358</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45980.23984884259</v>
      </c>
      <c r="H3" s="127"/>
      <c r="I3" s="129" t="str">
        <f>IFERROR(VLOOKUP(D3,DB!A:F,6,0),"")</f>
        <v/>
      </c>
      <c r="J3" s="129" t="str">
        <f>IFERROR(VLOOKUP(D3,DB!A:G,7,0),"")</f>
        <v/>
      </c>
      <c r="K3" s="132"/>
      <c r="L3" s="133" t="str">
        <f>IFERROR(VLOOKUP(D3,DB!A:I,9,0),"")</f>
        <v/>
      </c>
    </row>
    <row r="4" spans="1:15" ht="15" customHeight="1">
      <c r="A4" s="128"/>
      <c r="B4" s="129" t="str">
        <f>IFERROR(VLOOKUP(D9,DB!A:K,11,0),"")</f>
        <v/>
      </c>
      <c r="C4" s="129"/>
      <c r="D4" s="129"/>
      <c r="E4" s="130"/>
      <c r="F4" s="127"/>
      <c r="G4" s="131">
        <f ca="1">IFERROR(NOW()-F4,"")</f>
        <v>45980.23984884259</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45980.23984884259</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45980.23984884259</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45980.23984884259</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45980.23984884259</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45980.23984884259</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45980.23984884259</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45980.23984884259</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45980.23984884259</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45980.23984884259</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45980.23984884259</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45980.23984884259</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45980.23984884259</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45980.23984884259</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45980.23984884259</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45980.23984884259</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45980.23984884259</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45980.23984884259</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45980.23984884259</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45980.23984884259</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45980.23984884259</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45980.23984884259</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45980.23984884259</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45980.23984884259</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45980.23984884259</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45980.23984884259</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45980.23984884259</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45980.23984884259</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45980.23984884259</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45980.23984884259</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45980.23984884259</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45980.23984884259</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45980.23984884259</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45980.23984884259</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45980.23984884259</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45980.23984884259</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45980.23984884259</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45980.23984884259</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45980.23984884259</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45980.23984884259</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45980.23984884259</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45980.23984884259</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45980.23984884259</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45980.23984884259</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45980.23984884259</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45980.23984884259</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45980.23984884259</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45980.23984884259</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45980.23984884259</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45980.23984884259</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45980.23984884259</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45980.23984884259</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45980.23984884259</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45980.23984884259</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A19D3AE9-B1C8-4D82-89B7-297B362A9D4C}"/>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3"/>
  <sheetViews>
    <sheetView workbookViewId="0">
      <pane ySplit="1" topLeftCell="A2"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155.24001087962824</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61"/>
      <c r="B4" s="18" t="str">
        <f>IFERROR(VLOOKUP(D4,DB!A:K,11,0),"")</f>
        <v/>
      </c>
      <c r="C4" s="18"/>
      <c r="D4" s="61"/>
      <c r="E4" s="61"/>
      <c r="F4" s="61"/>
      <c r="G4" s="61">
        <f ca="1">IFERROR(NOW()-F4,"-")</f>
        <v>45980.23984884259</v>
      </c>
      <c r="H4" s="61"/>
      <c r="I4" s="18" t="str">
        <f>IFERROR(VLOOKUP(D4,DB!A:F,6,0),"")</f>
        <v/>
      </c>
      <c r="J4" s="18" t="str">
        <f>IFERROR(VLOOKUP(D4,DB!A:G,7,0),"")</f>
        <v/>
      </c>
      <c r="K4" s="61"/>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61"/>
    </row>
    <row r="5" spans="1:88" ht="31.5" customHeight="1">
      <c r="A5" s="101"/>
      <c r="B5" s="18" t="str">
        <f>IFERROR(VLOOKUP(D5,DB!A:K,11,0),"")</f>
        <v/>
      </c>
      <c r="C5" s="18"/>
      <c r="D5" s="18"/>
      <c r="E5" s="102"/>
      <c r="F5" s="103"/>
      <c r="G5" s="104">
        <f ca="1">IFERROR(NOW()-F5,"-")</f>
        <v>45980.23984884259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45980.23984884259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45980.23984884259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45980.23984884259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45980.23984884259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45980.23984884259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45980.23984884259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45980.23984884259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45980.23984884259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45980.23984884259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45980.23984884259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45980.23984884259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45980.23984884259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45980.23984884259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45980.23984884259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45980.23984884259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45980.23984884259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45980.23984884259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45980.23984884259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45980.23984884259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45980.23984884259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45980.23984884259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45980.23984884259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45980.23984884259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45980.23984884259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45980.23984884259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45980.23984884259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45980.23984884259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45980.23984884259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45980.23984884259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45980.23984884259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45980.23984884259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45980.23984884259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45980.23984884259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45980.23984884259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45980.23984884259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45980.23984884259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45980.23984884259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45980.23984884259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45980.23984884259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45980.23984884259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45980.23984884259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45980.23984884259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45980.23984884259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45980.23984884259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45980.23984884259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45980.23984884259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45980.23984884259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45980.23984884259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45980.23984884259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45980.23984884259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45980.23984884259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45980.23984884259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45980.23984884259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45980.23984884259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45980.23984884259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45980.23984884259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45980.23984884259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45980.23984884259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45980.23984884259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45980.23984884259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45980.23984884259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45980.23984884259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45980.23984884259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45980.23984884259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45980.23984884259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45980.23984884259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45980.23984884259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45980.23984884259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45980.23984884259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45980.23984884259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45980.23984884259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45980.23984884259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45980.23984884259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45980.23984884259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45980.23984884259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45980.23984884259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45980.23984884259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45980.23984884259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45980.23984884259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45980.23984884259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45980.23984884259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45980.23984884259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45980.23984884259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45980.23984884259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45980.23984884259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45980.23984884259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45980.23984884259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45980.23984884259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45980.23984884259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45980.23984884259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45980.23984884259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45980.23984884259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45980.23984884259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45980.23984884259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45980.23984884259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45980.23984884259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45980.23984884259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45980.23984884259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45980.23984884259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45980.23984884259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45980.23984884259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45980.23984884259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45980.23984884259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45980.23984884259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45980.23984884259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45980.23984884259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45980.23984884259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45980.23984884259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45980.23984884259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45980.23984884259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45980.23984884259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45980.23984884259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45980.23984884259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45980.23984884259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45980.23984884259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45980.23984884259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45980.23984884259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45980.23984884259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45980.23984884259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45980.23984884259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45980.23984884259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45980.23984884259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45980.23984884259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45980.23984884259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45980.23984884259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45980.23984884259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45980.23984884259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45980.23984884259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45980.23984884259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45980.23984884259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45980.23984884259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45980.23984884259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45980.23984884259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45980.23984884259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45980.23984884259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45980.23984884259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45980.23984884259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45980.23984884259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45980.23984884259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45980.23984884259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45980.23984884259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45980.23984884259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45980.23984884259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45980.23984884259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45980.23984884259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45980.23984884259</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45980.23984884259</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45980.23984884259</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45980.23984884259</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45980.23984884259</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45980.23984884259</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45980.23984884259</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45980.23984884259</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45980.23984884259</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45980.23984884259</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45980.23984884259</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45980.23984884259</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45980.23984884259</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45980.23984884259</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45980.23984884259</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45980.23984884259</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45980.23984884259</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45980.23984884259</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45980.23984884259</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45980.23984884259</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45980.23984884259</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45980.23984884259</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45980.23984884259</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45980.23984884259</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45980.23984884259</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45980.23984884259</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45980.23984884259</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45980.23984884259</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45980.23984884259</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45980.23984884259</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45980.23984884259</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45980.23984884259</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45980.23984884259</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45980.23984884259</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45980.23984884259</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45980.23984884259</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45980.23984884259</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45980.23984884259</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45980.23984884259</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45980.23984884259</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45980.23984884259</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45980.23984884259</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45980.23984884259</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sheetData>
  <dataValidations count="2">
    <dataValidation allowBlank="1" showInputMessage="1" showErrorMessage="1" sqref="E1" xr:uid="{4D935161-CDD3-4592-B877-3FB59C99E142}"/>
    <dataValidation type="list" allowBlank="1" showInputMessage="1" showErrorMessage="1" sqref="E3:E19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45980.23984884259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45980.23984884259</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45980.23984884259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45980.23984884259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45980.23984884259</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45980.23984884259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45980.23984884259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45980.23984884259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45980.23984884259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45980.23984884259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45980.23984884259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45980.23984884259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45980.23984884259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45980.23984884259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45980.23984884259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45980.23984884259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45980.23984884259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45980.23984884259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45980.23984884259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45980.23984884259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45980.23984884259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45980.23984884259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45980.23984884259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45980.23984884259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45980.23984884259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45980.23984884259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45980.23984884259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45980.23984884259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45980.23984884259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45980.23984884259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45980.23984884259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45980.23984884259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45980.23984884259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45980.23984884259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45980.23984884259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45980.23984884259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45980.23984884259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45980.23984884259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45980.23984884259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45980.23984884259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45980.23984884259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45980.23984884259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45980.23984884259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45980.23984884259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45980.23984884259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45980.23984884259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45980.23984884259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45980.23984884259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45980.23984884259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45980.23984884259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45980.23984884259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45980.23984884259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45980.23984884259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45980.23984884259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45980.23984884259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45980.23984884259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45980.23984884259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45980.23984884259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45980.23984884259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45980.23984884259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45980.23984884259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45980.23984884259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45980.23984884259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45980.23984884259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45980.23984884259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45980.23984884259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45980.23984884259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45980.23984884259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45980.23984884259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45980.23984884259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45980.23984884259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45980.23984884259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45980.23984884259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45980.23984884259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45980.23984884259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45980.23984884259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45980.23984884259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45980.23984884259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45980.23984884259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45980.23984884259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45980.23984884259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45980.23984884259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45980.23984884259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45980.23984884259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45980.23984884259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45980.23984884259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45980.23984884259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45980.23984884259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45980.23984884259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45980.23984884259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45980.23984884259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45980.23984884259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45980.23984884259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45980.23984884259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45980.23984884259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45980.23984884259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45980.23984884259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45980.23984884259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45980.23984884259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45980.23984884259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45980.23984884259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45980.23984884259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45980.23984884259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45980.23984884259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45980.23984884259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45980.23984884259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45980.23984884259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45980.23984884259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45980.23984884259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45980.23984884259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45980.23984884259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45980.23984884259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45980.23984884259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45980.23984884259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45980.23984884259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45980.23984884259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45980.23984884259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45980.23984884259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45980.23984884259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45980.23984884259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45980.23984884259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45980.23984884259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45980.23984884259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45980.23984884259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45980.23984884259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45980.23984884259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45980.23984884259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45980.23984884259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45980.23984884259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45980.23984884259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45980.23984884259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45980.23984884259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45980.23984884259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45980.23984884259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45980.23984884259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45980.23984884259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45980.23984884259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45980.23984884259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45980.23984884259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45980.23984884259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45980.23984884259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45980.23984884259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45980.23984884259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45980.23984884259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45980.23984884259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45980.23984884259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45980.23984884259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45980.23984884259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45980.23984884259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45980.23984884259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45980.23984884259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45980.23984884259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45980.23984884259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45980.23984884259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45980.23984884259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45980.23984884259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45980.23984884259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45980.23984884259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45980.23984884259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45980.23984884259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45980.23984884259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45980.23984884259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45980.23984884259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45980.23984884259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45980.23984884259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45980.23984884259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45980.23984884259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45980.23984884259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45980.23984884259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45980.23984884259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45980.23984884259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45980.23984884259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45980.23984884259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45980.23984884259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45980.23984884259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45980.23984884259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45980.23984884259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45980.23984884259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45980.23984884259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45980.23984884259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45980.23984884259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45980.23984884259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45980.23984884259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45980.23984884259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45980.23984884259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45980.23984884259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45980.23984884259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45980.23984884259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45980.23984884259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45980.23984884259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45980.23984884259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45980.23984884259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45980.23984884259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45980.23984884259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45980.23984884259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45980.23984884259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45980.23984884259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45980.23984884259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45980.23984884259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45980.23984884259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45980.23984884259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45980.23984884259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45980.23984884259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45980.23984884259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45980.23984884259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45980.23984884259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45980.23984884259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45980.23984884259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45980.23984884259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45980.23984884259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45980.23984884259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45980.23984884259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45980.23984884259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45980.23984884259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45980.23984884259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45980.23984884259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45980.23984884259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45980.23984884259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45980.23984884259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45980.23984884259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45980.23984884259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45980.23984884259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45980.23984884259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45980.23984884259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45980.23984884259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45980.23984884259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45980.23984884259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45980.23984884259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45980.23984884259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45980.23984884259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45980.23984884259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45980.23984884259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45980.23984884259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45980.23984884259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45980.23984884259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45980.23984884259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45980.23984884259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45980.23984884259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45980.23984884259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45980.23984884259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45980.23984884259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45980.23984884259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45980.23984884259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45980.23984884259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45980.23984884259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45980.23984884259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45980.23984884259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45980.23984884259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45980.23984884259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45980.23984884259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45980.23984884259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45980.23984884259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45980.23984884259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45980.23984884259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45980.23984884259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45980.23984884259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45980.23984884259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45980.23984884259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45980.23984884259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45980.23984884259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45980.23984884259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45980.23984884259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45980.23984884259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45980.23984884259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45980.23984884259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45980.23984884259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45980.23984884259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45980.23984884259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45980.23984884259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45980.23984884259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45980.23984884259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45980.23984884259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45980.23984884259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45980.23984884259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45980.23984884259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45980.23984884259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45980.23984884259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45980.23984884259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45980.23984884259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45980.23984884259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45980.23984884259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45980.23984884259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45980.23984884259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45980.23984884259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45980.23984884259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45980.23984884259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45980.23984884259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45980.23984884259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45980.23984884259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45980.23984884259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45980.23984884259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45980.23984884259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45980.23984884259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45980.23984884259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45980.23984884259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45980.23984884259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45980.23984884259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45980.23984884259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45980.23984884259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45980.23984884259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45980.23984884259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45980.23984884259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45980.23984884259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45980.23984884259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45980.23984884259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45980.23984884259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45980.23984884259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45980.23984884259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45980.23984884259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45980.23984884259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45980.23984884259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45980.23984884259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45980.23984884259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45980.23984884259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45980.23984884259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45980.23984884259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45980.23984884259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45980.23984884259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45980.23984884259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45980.23984884259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45980.23984884259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45980.23984884259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45980.23984884259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45980.23984884259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45980.23984884259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45980.23984884259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45980.23984884259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45980.23984884259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45980.23984884259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45980.23984884259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45980.23984884259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45980.23984884259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45980.23984884259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45980.23984884259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45980.23984884259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45980.23984884259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45980.23984884259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45980.23984884259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45980.23984884259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45980.23984884259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45980.23984884259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45980.23984884259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45980.23984884259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45980.23984884259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45980.23984884259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45980.23984884259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45980.23984884259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45980.23984884259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45980.23984884259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45980.23984884259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45980.23984884259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45980.23984884259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45980.23984884259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45980.23984884259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45980.23984884259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45980.23984884259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45980.23984884259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45980.23984884259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45980.23984884259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45980.23984884259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45980.23984884259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45980.23984884259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45980.23984884259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45980.23984884259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45980.23984884259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45980.23984884259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45980.23984884259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45980.23984884259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45980.23984884259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45980.23984884259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45980.23984884259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45980.23984884259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45980.23984884259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45980.23984884259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45980.23984884259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45980.23984884259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45980.23984884259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45980.23984884259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45980.23984884259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45980.23984884259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45980.23984884259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45980.23984884259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45980.23984884259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45980.23984884259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45980.23984884259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45980.23984884259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45980.23984884259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45980.23984884259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45980.23984884259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45980.23984884259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45980.23984884259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45980.23984884259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45980.23984884259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45980.23984884259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45980.23984884259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45980.23984884259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45980.23984884259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45980.23984884259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45980.23984884259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45980.23984884259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45980.23984884259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45980.23984884259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45980.23984884259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45980.23984884259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45980.23984884259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45980.23984884259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45980.23984884259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45980.23984884259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45980.23984884259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45980.23984884259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45980.23984884259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45980.23984884259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45980.23984884259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45980.23984884259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45980.23984884259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45980.23984884259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45980.23984884259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45980.23984884259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45980.23984884259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45980.23984884259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45980.23984884259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45980.23984884259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45980.23984884259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45980.23984884259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45980.23984884259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45980.23984884259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45980.23984884259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45980.23984884259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45980.23984884259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45980.23984884259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45980.23984884259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45980.23984884259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45980.23984884259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45980.23984884259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45980.23984884259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45980.23984884259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45980.23984884259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45980.23984884259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45980.23984884259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45980.23984884259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45980.23984884259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45980.23984884259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45980.23984884259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45980.23984884259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45980.23984884259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45980.23984884259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45980.23984884259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45980.23984884259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45980.23984884259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45980.23984884259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45980.23984884259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45980.23984884259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45980.23984884259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45980.23984884259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45980.23984884259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45980.23984884259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45980.23984884259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45980.23984884259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45980.23984884259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45980.23984884259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45980.23984884259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45980.23984884259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45980.23984884259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45980.23984884259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45980.23984884259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45980.23984884259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45980.23984884259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45980.23984884259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45980.23984884259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45980.23984884259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45980.23984884259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45980.23984884259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45980.23984884259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45980.23984884259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45980.23984884259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45980.23984884259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45980.23984884259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45980.23984884259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45980.23984884259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45980.23984884259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45980.23984884259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45980.23984884259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45980.23984884259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45980.23984884259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45980.23984884259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45980.23984884259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45980.23984884259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45980.23984884259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45980.23984884259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45980.23984884259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45980.23984884259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45980.23984884259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45980.23984884259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45980.23984884259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45980.23984884259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45980.23984884259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45980.23984884259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45980.23984884259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45980.23984884259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45980.23984884259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45980.23984884259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45980.23984884259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45980.23984884259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45980.23984884259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45980.23984884259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45980.23984884259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45980.23984884259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45980.23984884259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45980.23984884259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45980.23984884259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45980.23984884259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45980.23984884259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45980.23984884259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45980.23984884259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45980.23984884259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45980.23984884259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45980.23984884259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45980.23984884259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45980.23984884259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45980.23984884259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45980.23984884259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45980.23984884259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45980.23984884259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45980.23984884259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45980.23984884259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45980.23984884259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45980.23984884259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45980.23984884259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45980.23984884259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45980.23984884259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45980.23984884259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45980.23984884259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45980.23984884259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45980.23984884259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45980.23984884259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45980.23984884259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45980.23984884259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45980.23984884259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45980.23984884259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45980.23984884259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45980.23984884259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45980.23984884259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45980.23984884259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45980.23984884259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45980.23984884259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45980.23984884259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45980.23984884259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45980.23984884259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45980.23984884259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45980.23984884259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45980.23984884259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45980.23984884259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45980.23984884259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45980.23984884259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45980.23984884259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45980.23984884259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45980.23984884259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45980.23984884259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45980.23984884259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45980.23984884259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45980.23984884259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45980.23984884259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45980.23984884259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45980.23984884259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45980.23984884259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45980.23984884259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45980.23984884259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45980.23984884259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45980.23984884259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45980.23984884259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45980.23984884259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45980.23984884259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45980.23984884259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45980.23984884259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45980.23984884259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45980.23984884259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45980.23984884259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45980.23984884259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45980.23984884259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45980.23984884259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45980.23984884259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45980.23984884259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45980.23984884259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45980.23984884259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45980.23984884259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45980.23984884259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45980.23984884259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45980.23984884259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45980.23984884259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45980.23984884259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45980.23984884259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45980.23984884259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45980.23984884259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45980.23984884259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45980.23984884259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45980.23984884259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45980.23984884259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45980.23984884259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45980.23984884259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45980.23984884259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45980.23984884259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45980.23984884259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45980.23984884259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45980.23984884259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45980.23984884259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45980.23984884259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45980.23984884259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45980.23984884259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45980.23984884259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45980.23984884259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45980.23984884259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45980.23984884259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45980.23984884259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45980.23984884259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45980.23984884259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45980.23984884259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45980.23984884259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45980.23984884259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45980.23984884259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45980.23984884259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45980.23984884259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45980.23984884259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45980.23984884259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45980.23984884259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45980.23984884259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45980.23984884259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45980.23984884259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45980.23984884259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45980.23984884259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45980.23984884259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45980.23984884259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45980.23984884259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45980.23984884259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45980.23984884259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45980.23984884259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45980.23984884259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45980.23984884259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45980.23984884259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45980.23984884259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45980.23984884259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45980.23984884259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45980.23984884259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45980.23984884259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45980.23984884259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45980.23984884259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45980.23984884259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45980.23984884259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45980.23984884259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45980.23984884259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45980.23984884259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45980.23984884259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45980.23984884259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45980.23984884259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45980.23984884259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45980.23984884259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45980.23984884259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45980.23984884259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45980.23984884259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45980.23984884259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45980.23984884259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45980.23984884259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45980.23984884259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45980.23984884259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45980.23984884259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45980.23984884259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45980.23984884259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45980.23984884259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45980.23984884259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45980.23984884259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45980.23984884259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45980.23984884259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45980.23984884259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45980.23984884259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45980.23984884259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45980.23984884259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45980.23984884259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45980.23984884259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45980.23984884259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45980.23984884259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45980.23984884259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45980.23984884259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45980.23984884259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45980.23984884259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45980.23984884259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45980.23984884259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45980.23984884259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45980.23984884259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45980.23984884259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45980.23984884259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45980.23984884259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45980.23984884259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45980.23984884259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45980.23984884259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45980.23984884259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45980.23984884259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45980.23984884259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45980.23984884259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45980.23984884259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45980.23984884259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45980.23984884259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45980.23984884259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45980.23984884259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45980.23984884259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45980.23984884259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45980.23984884259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45980.23984884259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45980.23984884259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45980.23984884259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45980.23984884259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45980.23984884259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45980.23984884259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45980.23984884259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45980.23984884259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45980.23984884259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45980.23984884259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45980.23984884259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45980.23984884259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45980.23984884259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45980.23984884259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45980.23984884259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45980.23984884259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45980.23984884259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45980.23984884259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45980.23984884259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45980.23984884259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45980.23984884259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45980.23984884259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45980.23984884259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45980.23984884259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45980.23984884259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45980.23984884259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45980.23984884259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45980.23984884259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45980.23984884259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45980.23984884259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45980.23984884259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45980.23984884259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45980.23984884259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45980.23984884259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45980.23984884259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45980.23984884259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45980.23984884259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45980.23984884259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45980.23984884259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45980.23984884259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45980.23984884259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45980.23984884259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45980.23984884259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45980.23984884259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45980.23984884259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45980.23984884259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45980.23984884259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45980.23984884259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45980.23984884259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45980.23984884259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45980.23984884259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45980.23984884259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45980.23984884259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45980.23984884259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45980.23984884259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45980.23984884259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45980.23984884259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45980.23984884259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45980.23984884259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45980.23984884259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45980.23984884259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45980.23984884259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45980.23984884259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45980.23984884259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45980.23984884259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45980.23984884259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45980.23984884259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45980.23984884259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45980.23984884259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45980.23984884259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45980.23984884259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45980.23984884259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45980.23984884259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45980.23984884259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45980.23984884259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45980.23984884259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45980.23984884259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45980.23984884259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45980.23984884259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45980.23984884259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45980.23984884259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45980.23984884259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45980.23984884259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45980.23984884259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45980.23984884259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45980.23984884259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45980.23984884259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45980.23984884259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45980.23984884259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45980.23984884259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45980.23984884259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45980.23984884259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45980.23984884259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45980.23984884259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45980.23984884259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45980.23984884259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45980.23984884259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45980.23984884259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45980.23984884259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45980.23984884259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45980.23984884259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45980.23984884259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45980.23984884259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45980.23984884259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45980.23984884259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45980.23984884259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45980.23984884259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45980.23984884259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45980.23984884259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45980.23984884259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45980.23984884259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45980.23984884259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45980.23984884259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45980.23984884259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45980.23984884259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45980.23984884259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45980.23984884259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45980.23984884259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45980.23984884259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45980.23984884259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45980.23984884259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45980.23984884259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45980.23984884259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45980.23984884259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45980.23984884259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45980.23984884259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45980.23984884259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45980.23984884259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45980.23984884259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45980.23984884259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45980.23984884259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45980.23984884259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45980.23984884259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45980.23984884259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45980.23984884259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45980.23984884259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45980.23984884259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45980.23984884259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45980.23984884259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45980.23984884259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45980.23984884259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45980.23984884259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45980.23984884259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45980.23984884259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45980.23984884259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45980.23984884259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45980.23984884259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45980.23984884259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45980.23984884259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45980.23984884259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45980.23984884259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45980.23984884259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45980.23984884259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45980.23984884259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45980.23984884259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45980.23984884259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45980.23984884259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45980.23984884259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45980.23984884259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45980.23984884259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45980.23984884259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45980.23984884259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45980.23984884259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45980.23984884259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45980.23984884259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45980.23984884259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45980.23984884259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45980.23984884259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45980.23984884259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45980.23984884259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45980.23984884259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45980.23984884259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45980.23984884259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45980.23984884259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45980.23984884259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45980.23984884259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45980.23984884259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45980.23984884259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45980.23984884259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45980.23984884259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45980.23984884259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45980.23984884259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45980.23984884259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45980.23984884259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45980.23984884259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45980.23984884259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45980.23984884259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45980.23984884259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45980.23984884259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45980.23984884259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45980.23984884259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45980.23984884259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45980.23984884259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45980.23984884259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45980.23984884259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45980.23984884259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45980.23984884259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45980.23984884259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45980.23984884259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45980.23984884259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45980.23984884259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45980.23984884259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45980.23984884259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45980.23984884259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45980.23984884259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45980.23984884259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45980.23984884259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45980.23984884259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45980.23984884259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45980.23984884259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45980.23984884259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45980.23984884259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45980.23984884259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45980.23984884259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45980.23984884259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45980.23984884259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45980.23984884259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45980.23984884259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45980.23984884259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45980.23984884259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45980.23984884259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45980.23984884259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45980.23984884259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45980.23984884259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45980.23984884259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45980.23984884259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45980.23984884259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45980.23984884259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45980.23984884259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45980.23984884259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45980.23984884259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45980.23984884259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45980.23984884259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45980.23984884259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45980.23984884259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45980.23984884259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45980.23984884259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45980.23984884259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45980.23984884259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45980.23984884259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45980.23984884259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45980.23984884259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45980.23984884259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45980.23984884259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45980.23984884259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45980.23984884259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45980.23984884259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45980.23984884259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45980.23984884259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45980.23984884259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45980.23984884259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45980.23984884259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45980.23984884259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45980.23984884259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45980.23984884259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45980.23984884259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45980.23984884259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45980.23984884259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45980.23984884259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45980.23984884259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45980.23984884259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45980.23984884259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45980.23984884259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45980.23984884259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45980.23984884259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45980.23984884259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45980.23984884259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45980.23984884259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45980.23984884259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45980.23984884259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45980.23984884259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45980.23984884259</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1"/>
  <sheetViews>
    <sheetView workbookViewId="0">
      <selection activeCell="K11" sqref="K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276.75913124999352</v>
      </c>
      <c r="H2" s="95">
        <v>45703.474768518521</v>
      </c>
      <c r="I2" s="95" t="str">
        <f>IFERROR(VLOOKUP(D2,DB!A:F,6,0),"")</f>
        <v>SCECO</v>
      </c>
      <c r="J2" s="95" t="str">
        <f>IFERROR(VLOOKUP(D2,DB!A:G,7,0),"")</f>
        <v>Dead</v>
      </c>
      <c r="K2" s="97" t="s">
        <v>39106</v>
      </c>
      <c r="L2" s="91" t="str">
        <f>IFERROR(VLOOKUP(D2,DB!A:I,9,0),"")</f>
        <v>Latis</v>
      </c>
    </row>
    <row r="3" spans="1:16" ht="15" customHeight="1">
      <c r="A3" s="113" t="s">
        <v>39107</v>
      </c>
      <c r="B3" s="113" t="str">
        <f>IFERROR(VLOOKUP(D3,DB!A:K,11,0),"")</f>
        <v>R4</v>
      </c>
      <c r="C3" s="93">
        <v>1</v>
      </c>
      <c r="D3" s="91" t="s">
        <v>36966</v>
      </c>
      <c r="E3" s="94" t="s">
        <v>39100</v>
      </c>
      <c r="F3" s="95">
        <v>45980.052881944444</v>
      </c>
      <c r="G3" s="96">
        <f ca="1">IFERROR(NOW()-F3,"")</f>
        <v>0.18696689814532874</v>
      </c>
      <c r="H3" s="95">
        <v>45980.166921296295</v>
      </c>
      <c r="I3" s="113" t="str">
        <f>IFERROR(VLOOKUP(D3,DB!A:F,6,0),"")</f>
        <v>SCECO</v>
      </c>
      <c r="J3" s="113" t="str">
        <f>IFERROR(VLOOKUP(D3,DB!A:G,7,0),"")</f>
        <v>Dead</v>
      </c>
      <c r="K3" s="97" t="s">
        <v>39108</v>
      </c>
      <c r="L3" s="91" t="str">
        <f>IFERROR(VLOOKUP(D3,DB!A:I,9,0),"")</f>
        <v>Latis</v>
      </c>
    </row>
    <row r="4" spans="1:16" ht="15" customHeight="1">
      <c r="A4" s="113" t="s">
        <v>39109</v>
      </c>
      <c r="B4" s="113" t="str">
        <f>IFERROR(VLOOKUP(D4,DB!A:K,11,0),"")</f>
        <v>R4</v>
      </c>
      <c r="C4" s="93">
        <v>1</v>
      </c>
      <c r="D4" s="91" t="s">
        <v>36293</v>
      </c>
      <c r="E4" s="94" t="s">
        <v>39021</v>
      </c>
      <c r="F4" s="95">
        <v>45980.120138888888</v>
      </c>
      <c r="G4" s="96">
        <f ca="1">IFERROR(NOW()-F4,"")</f>
        <v>0.11970995370211313</v>
      </c>
      <c r="H4" s="95">
        <v>45980.114641203705</v>
      </c>
      <c r="I4" s="113" t="str">
        <f>IFERROR(VLOOKUP(D4,DB!A:F,6,0),"")</f>
        <v>Generator-SG</v>
      </c>
      <c r="J4" s="113" t="str">
        <f>IFERROR(VLOOKUP(D4,DB!A:G,7,0),"")</f>
        <v>No BB Shifted</v>
      </c>
      <c r="K4" s="97" t="s">
        <v>39110</v>
      </c>
      <c r="L4" s="91" t="str">
        <f>IFERROR(VLOOKUP(D4,DB!A:I,9,0),"")</f>
        <v>Latis</v>
      </c>
    </row>
    <row r="5" spans="1:16" ht="15" customHeight="1">
      <c r="A5" s="113"/>
      <c r="B5" s="113" t="str">
        <f>IFERROR(VLOOKUP(D5,DB!A:K,11,0),"")</f>
        <v/>
      </c>
      <c r="C5" s="93"/>
      <c r="D5" s="91"/>
      <c r="E5" s="94"/>
      <c r="F5" s="95"/>
      <c r="G5" s="96">
        <f ca="1">IFERROR(NOW()-F5,"")</f>
        <v>45980.23984884259</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45980.23984884259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45980.23984884259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45980.23984884259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ref="G9:G71" ca="1" si="0">IFERROR(NOW()-F9,"")</f>
        <v>45980.23984884259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45980.23984884259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45980.23984884259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45980.23984884259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45980.23984884259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45980.23984884259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45980.23984884259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45980.23984884259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45980.23984884259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45980.23984884259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45980.23984884259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45980.23984884259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45980.23984884259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45980.23984884259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45980.23984884259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45980.23984884259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45980.23984884259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45980.23984884259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45980.23984884259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45980.23984884259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45980.23984884259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45980.23984884259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45980.23984884259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45980.23984884259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45980.23984884259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45980.23984884259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45980.23984884259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45980.23984884259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45980.23984884259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45980.23984884259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45980.23984884259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45980.23984884259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45980.23984884259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45980.23984884259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45980.23984884259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45980.23984884259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45980.23984884259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45980.23984884259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45980.23984884259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45980.23984884259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45980.23984884259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45980.23984884259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45980.23984884259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45980.23984884259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45980.23984884259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45980.23984884259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45980.23984884259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45980.23984884259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45980.23984884259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45980.23984884259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45980.23984884259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45980.23984884259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45980.23984884259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45980.23984884259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45980.23984884259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45980.23984884259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45980.23984884259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45980.23984884259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45980.23984884259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45980.23984884259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45980.23984884259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45980.23984884259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45980.23984884259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ref="G72:G135" ca="1" si="1">IFERROR(NOW()-F72,"")</f>
        <v>45980.23984884259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45980.23984884259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45980.23984884259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45980.23984884259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45980.23984884259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45980.23984884259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45980.23984884259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45980.23984884259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45980.23984884259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45980.23984884259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45980.23984884259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45980.23984884259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45980.23984884259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45980.23984884259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45980.23984884259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45980.23984884259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45980.23984884259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45980.23984884259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45980.23984884259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45980.23984884259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45980.23984884259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45980.23984884259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45980.23984884259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45980.23984884259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45980.23984884259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45980.23984884259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45980.23984884259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45980.23984884259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45980.23984884259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45980.23984884259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45980.23984884259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45980.23984884259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45980.23984884259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45980.23984884259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45980.23984884259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45980.23984884259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45980.23984884259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45980.23984884259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45980.23984884259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45980.23984884259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45980.23984884259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45980.23984884259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45980.23984884259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45980.23984884259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45980.23984884259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45980.23984884259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45980.23984884259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45980.23984884259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45980.23984884259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45980.23984884259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45980.23984884259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45980.23984884259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45980.23984884259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45980.23984884259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45980.23984884259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45980.23984884259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45980.23984884259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45980.23984884259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45980.23984884259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45980.23984884259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45980.23984884259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45980.23984884259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45980.23984884259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45980.23984884259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ref="G136:G199" ca="1" si="2">IFERROR(NOW()-F136,"")</f>
        <v>45980.23984884259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45980.23984884259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45980.23984884259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45980.23984884259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45980.23984884259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45980.23984884259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45980.23984884259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45980.23984884259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45980.23984884259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45980.23984884259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45980.23984884259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45980.23984884259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45980.23984884259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45980.23984884259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45980.23984884259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45980.23984884259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45980.23984884259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45980.23984884259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45980.23984884259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45980.23984884259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45980.23984884259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45980.23984884259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45980.23984884259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45980.23984884259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45980.23984884259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45980.23984884259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45980.23984884259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45980.23984884259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45980.23984884259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45980.23984884259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45980.23984884259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45980.23984884259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45980.23984884259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45980.23984884259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45980.23984884259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45980.23984884259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45980.23984884259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45980.23984884259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45980.23984884259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45980.23984884259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45980.23984884259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45980.23984884259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45980.23984884259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45980.23984884259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45980.23984884259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45980.23984884259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45980.23984884259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45980.23984884259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45980.23984884259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45980.23984884259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45980.23984884259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45980.23984884259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45980.23984884259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45980.23984884259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45980.23984884259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45980.23984884259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45980.23984884259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45980.23984884259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45980.23984884259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45980.23984884259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45980.23984884259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45980.23984884259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45980.23984884259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45980.23984884259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ref="G200:G263" ca="1" si="3">IFERROR(NOW()-F200,"")</f>
        <v>45980.23984884259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45980.23984884259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45980.23984884259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45980.23984884259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45980.23984884259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45980.23984884259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45980.23984884259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45980.23984884259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45980.23984884259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45980.23984884259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45980.23984884259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45980.23984884259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45980.23984884259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45980.23984884259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45980.23984884259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45980.23984884259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45980.23984884259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45980.23984884259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45980.23984884259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45980.23984884259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45980.23984884259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45980.23984884259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45980.23984884259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45980.23984884259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45980.23984884259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45980.23984884259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45980.23984884259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45980.23984884259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45980.23984884259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45980.23984884259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45980.23984884259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45980.23984884259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45980.23984884259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45980.23984884259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45980.23984884259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45980.23984884259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45980.23984884259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45980.23984884259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45980.23984884259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45980.23984884259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45980.23984884259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45980.23984884259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45980.23984884259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45980.23984884259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45980.23984884259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45980.23984884259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45980.23984884259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45980.23984884259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45980.23984884259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45980.23984884259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45980.23984884259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45980.23984884259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45980.23984884259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45980.23984884259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45980.23984884259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45980.23984884259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45980.23984884259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45980.23984884259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45980.23984884259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45980.23984884259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45980.23984884259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45980.23984884259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45980.23984884259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45980.23984884259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ref="G264:G327" ca="1" si="4">IFERROR(NOW()-F264,"")</f>
        <v>45980.23984884259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45980.23984884259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45980.23984884259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45980.23984884259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45980.23984884259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45980.23984884259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45980.23984884259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45980.23984884259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45980.23984884259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45980.23984884259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45980.23984884259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45980.23984884259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45980.23984884259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45980.23984884259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45980.23984884259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45980.23984884259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45980.23984884259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45980.23984884259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45980.23984884259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45980.23984884259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45980.23984884259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45980.23984884259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45980.23984884259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45980.23984884259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45980.23984884259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45980.23984884259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45980.23984884259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45980.23984884259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45980.23984884259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45980.23984884259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45980.23984884259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45980.23984884259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45980.23984884259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45980.23984884259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45980.23984884259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45980.23984884259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45980.23984884259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45980.23984884259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45980.23984884259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45980.23984884259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45980.23984884259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45980.23984884259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45980.23984884259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45980.23984884259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45980.23984884259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45980.23984884259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45980.23984884259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45980.23984884259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45980.23984884259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45980.23984884259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45980.23984884259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45980.23984884259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45980.23984884259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45980.23984884259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45980.23984884259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45980.23984884259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45980.23984884259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45980.23984884259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45980.23984884259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45980.23984884259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45980.23984884259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45980.23984884259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45980.23984884259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45980.23984884259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ref="G328:G391" ca="1" si="5">IFERROR(NOW()-F328,"")</f>
        <v>45980.23984884259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45980.23984884259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45980.23984884259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45980.23984884259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45980.23984884259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45980.23984884259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45980.23984884259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45980.23984884259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45980.23984884259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45980.23984884259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45980.23984884259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45980.23984884259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45980.23984884259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45980.23984884259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45980.23984884259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45980.23984884259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45980.23984884259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45980.23984884259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45980.23984884259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45980.23984884259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45980.23984884259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45980.23984884259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45980.23984884259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45980.23984884259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45980.23984884259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45980.23984884259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45980.23984884259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45980.23984884259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45980.23984884259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45980.23984884259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45980.23984884259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45980.23984884259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45980.23984884259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45980.23984884259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45980.23984884259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45980.23984884259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45980.23984884259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45980.23984884259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45980.23984884259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45980.23984884259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45980.23984884259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45980.23984884259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45980.23984884259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45980.23984884259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45980.23984884259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45980.23984884259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45980.23984884259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45980.23984884259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45980.23984884259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45980.23984884259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45980.23984884259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45980.23984884259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45980.23984884259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45980.23984884259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45980.23984884259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45980.23984884259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45980.23984884259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45980.23984884259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45980.23984884259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45980.23984884259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45980.23984884259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45980.23984884259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45980.23984884259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45980.23984884259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ref="G392:G455" ca="1" si="6">IFERROR(NOW()-F392,"")</f>
        <v>45980.23984884259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45980.23984884259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45980.23984884259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45980.23984884259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45980.23984884259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45980.23984884259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45980.23984884259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45980.23984884259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45980.23984884259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45980.23984884259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45980.23984884259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45980.23984884259</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45980.23984884259</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45980.23984884259</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45980.23984884259</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45980.23984884259</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45980.23984884259</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45980.23984884259</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45980.23984884259</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45980.23984884259</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45980.23984884259</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45980.23984884259</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45980.23984884259</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45980.23984884259</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45980.23984884259</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45980.23984884259</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45980.23984884259</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45980.23984884259</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45980.23984884259</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45980.23984884259</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45980.23984884259</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45980.23984884259</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45980.23984884259</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45980.23984884259</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45980.23984884259</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45980.23984884259</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45980.23984884259</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45980.23984884259</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45980.23984884259</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45980.23984884259</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45980.23984884259</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45980.23984884259</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45980.23984884259</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45980.23984884259</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45980.23984884259</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45980.23984884259</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45980.23984884259</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45980.23984884259</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45980.23984884259</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45980.23984884259</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45980.23984884259</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45980.23984884259</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45980.23984884259</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45980.23984884259</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45980.23984884259</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45980.23984884259</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45980.23984884259</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45980.23984884259</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45980.23984884259</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45980.23984884259</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45980.23984884259</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45980.23984884259</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45980.23984884259</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45980.23984884259</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ref="G456:G501" ca="1" si="7">IFERROR(NOW()-F456,"")</f>
        <v>45980.23984884259</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45980.23984884259</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45980.23984884259</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45980.23984884259</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45980.23984884259</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45980.23984884259</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45980.23984884259</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45980.23984884259</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45980.23984884259</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45980.23984884259</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45980.23984884259</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45980.23984884259</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45980.23984884259</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45980.23984884259</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45980.23984884259</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45980.23984884259</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45980.23984884259</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45980.23984884259</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45980.23984884259</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45980.23984884259</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45980.23984884259</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45980.23984884259</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45980.23984884259</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45980.23984884259</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45980.23984884259</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45980.23984884259</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45980.23984884259</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45980.23984884259</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45980.23984884259</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45980.23984884259</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45980.23984884259</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45980.23984884259</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45980.23984884259</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45980.23984884259</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45980.23984884259</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45980.23984884259</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45980.23984884259</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45980.23984884259</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45980.23984884259</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45980.23984884259</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45980.23984884259</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45980.23984884259</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45980.23984884259</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45980.23984884259</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45980.23984884259</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45980.23984884259</v>
      </c>
      <c r="H501" s="95"/>
      <c r="I501" s="113" t="str">
        <f>IFERROR(VLOOKUP(D501,DB!A:F,6,0),"")</f>
        <v/>
      </c>
      <c r="J501" s="113" t="str">
        <f>IFERROR(VLOOKUP(D501,DB!A:G,7,0),"")</f>
        <v/>
      </c>
      <c r="K501" s="97"/>
      <c r="L501" s="91" t="str">
        <f>IFERROR(VLOOKUP(D501,DB!A:I,9,0),"")</f>
        <v/>
      </c>
    </row>
  </sheetData>
  <dataValidations count="2">
    <dataValidation allowBlank="1" showInputMessage="1" showErrorMessage="1" sqref="E1" xr:uid="{A4F81451-56CC-4543-9497-104C4E44EE4B}"/>
    <dataValidation type="list" allowBlank="1" showInputMessage="1" showErrorMessage="1" sqref="E2:E5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78"/>
  <sheetViews>
    <sheetView tabSelected="1" workbookViewId="0">
      <selection activeCell="D8" sqref="D8"/>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39111</v>
      </c>
      <c r="B2" s="37" t="str">
        <f>IFERROR(VLOOKUP(D2,DB!A:K,11,0),"")</f>
        <v>R5</v>
      </c>
      <c r="C2" s="37">
        <v>3</v>
      </c>
      <c r="D2" s="106" t="s">
        <v>36011</v>
      </c>
      <c r="E2" s="37" t="s">
        <v>39021</v>
      </c>
      <c r="F2" s="38">
        <v>45891.832060185188</v>
      </c>
      <c r="G2" s="108">
        <f ca="1">IFERROR(NOW()-F2,"")</f>
        <v>88.407788657401397</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39100</v>
      </c>
      <c r="F3" s="38">
        <v>45926.188877314817</v>
      </c>
      <c r="G3" s="108">
        <f t="shared" ref="G3" ca="1" si="0">IFERROR(NOW()-F3,"")</f>
        <v>54.050971527773072</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39100</v>
      </c>
      <c r="F4" s="110">
        <v>45948.661111111112</v>
      </c>
      <c r="G4" s="111">
        <f t="shared" ref="G4" ca="1" si="1">IFERROR(NOW()-F4,"")</f>
        <v>31.578737731477304</v>
      </c>
      <c r="H4" s="110">
        <v>45948.661111111112</v>
      </c>
      <c r="I4" s="109" t="str">
        <f>IFERROR(VLOOKUP(D4,DB!A:F,6,0),"")</f>
        <v>SCECO</v>
      </c>
      <c r="J4" s="109" t="str">
        <f>IFERROR(VLOOKUP(D4,DB!A:G,7,0),"")</f>
        <v>Dead</v>
      </c>
      <c r="K4" s="109" t="s">
        <v>39116</v>
      </c>
      <c r="L4" s="109" t="str">
        <f>IFERROR(VLOOKUP(D4,DB!A:I,9,0),"")</f>
        <v>Latis</v>
      </c>
    </row>
    <row r="5" spans="1:13" s="105" customFormat="1">
      <c r="A5" s="109" t="s">
        <v>39117</v>
      </c>
      <c r="B5" s="109" t="str">
        <f>IFERROR(VLOOKUP(D5,DB!A:K,11,0),"")</f>
        <v>R5</v>
      </c>
      <c r="C5" s="109">
        <v>1</v>
      </c>
      <c r="D5" s="109" t="s">
        <v>33371</v>
      </c>
      <c r="E5" s="109" t="s">
        <v>39021</v>
      </c>
      <c r="F5" s="135">
        <v>45977.514803240738</v>
      </c>
      <c r="G5" s="111">
        <f ca="1">IFERROR(NOW()-F5,"")</f>
        <v>2.7250456018518889</v>
      </c>
      <c r="H5" s="135">
        <v>45977.468807870369</v>
      </c>
      <c r="I5" s="109" t="str">
        <f>IFERROR(VLOOKUP(D5,DB!A:F,6,0),"")</f>
        <v>SCECO</v>
      </c>
      <c r="J5" s="109" t="str">
        <f>IFERROR(VLOOKUP(D5,DB!A:G,7,0),"")</f>
        <v>Weak</v>
      </c>
      <c r="K5" s="109" t="s">
        <v>39118</v>
      </c>
      <c r="L5" s="109" t="str">
        <f>IFERROR(VLOOKUP(D5,DB!A:I,9,0),"")</f>
        <v>Latis</v>
      </c>
    </row>
    <row r="6" spans="1:13">
      <c r="A6" s="109"/>
      <c r="B6" s="109" t="str">
        <f>IFERROR(VLOOKUP(D6,DB!A:K,11,0),"")</f>
        <v/>
      </c>
      <c r="C6" s="109"/>
      <c r="D6" s="109"/>
      <c r="E6" s="109"/>
      <c r="F6" s="109"/>
      <c r="G6" s="111">
        <f ca="1">IFERROR(NOW()-F6,"")</f>
        <v>45980.23984884259</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45980.23984884259</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45980.23984884259</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45980.23984884259</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45980.23984884259</v>
      </c>
      <c r="H10" s="109"/>
      <c r="I10" s="109"/>
      <c r="J10" s="109" t="str">
        <f>IFERROR(VLOOKUP(D10,DB!A:G,7,0),"")</f>
        <v/>
      </c>
      <c r="K10" s="109"/>
      <c r="L10" s="109" t="str">
        <f>IFERROR(VLOOKUP(D10,DB!A:I,9,0),"")</f>
        <v/>
      </c>
    </row>
    <row r="11" spans="1:13">
      <c r="A11" s="109"/>
      <c r="B11" s="109" t="str">
        <f>IFERROR(VLOOKUP(D11,DB!A:K,11,0),"")</f>
        <v/>
      </c>
      <c r="C11" s="109"/>
      <c r="D11" s="109"/>
      <c r="E11" s="109"/>
      <c r="F11" s="109"/>
      <c r="G11" s="111">
        <f ca="1">IFERROR(NOW()-F11,"")</f>
        <v>45980.23984884259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45980.23984884259</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45980.23984884259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45980.23984884259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45980.23984884259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45980.23984884259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45980.23984884259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45980.23984884259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45980.23984884259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45980.23984884259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45980.23984884259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45980.23984884259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45980.23984884259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45980.23984884259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45980.23984884259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45980.23984884259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45980.23984884259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45980.23984884259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45980.23984884259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45980.23984884259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45980.23984884259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45980.23984884259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45980.23984884259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45980.23984884259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45980.23984884259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45980.23984884259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45980.23984884259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45980.23984884259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45980.23984884259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45980.23984884259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45980.23984884259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45980.23984884259</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45980.23984884259</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45980.23984884259</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45980.23984884259</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45980.23984884259</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45980.23984884259</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45980.23984884259</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45980.23984884259</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45980.23984884259</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45980.23984884259</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45980.23984884259</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45980.23984884259</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45980.23984884259</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45980.23984884259</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45980.23984884259</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45980.23984884259</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45980.23984884259</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45980.23984884259</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45980.23984884259</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45980.23984884259</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45980.23984884259</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45980.23984884259</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45980.23984884259</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45980.23984884259</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45980.23984884259</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45980.23984884259</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45980.23984884259</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45980.23984884259</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45980.23984884259</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45980.23984884259</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45980.23984884259</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45980.23984884259</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45980.23984884259</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45980.23984884259</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45980.23984884259</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45980.23984884259</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45980.23984884259</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45980.23984884259</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45980.23984884259</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45980.23984884259</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45980.23984884259</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45980.23984884259</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45980.23984884259</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45980.23984884259</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45980.23984884259</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45980.23984884259</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45980.23984884259</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45980.23984884259</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45980.23984884259</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45980.23984884259</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45980.23984884259</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45980.23984884259</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45980.23984884259</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45980.23984884259</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45980.23984884259</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45980.23984884259</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45980.23984884259</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45980.23984884259</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45980.23984884259</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45980.23984884259</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45980.23984884259</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45980.23984884259</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45980.23984884259</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45980.23984884259</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45980.23984884259</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45980.23984884259</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45980.23984884259</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45980.23984884259</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45980.23984884259</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45980.23984884259</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45980.23984884259</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45980.23984884259</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45980.23984884259</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45980.23984884259</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45980.23984884259</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45980.23984884259</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45980.23984884259</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45980.23984884259</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45980.23984884259</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45980.23984884259</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45980.23984884259</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45980.23984884259</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45980.23984884259</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45980.23984884259</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45980.23984884259</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45980.23984884259</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45980.23984884259</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45980.23984884259</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45980.23984884259</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45980.23984884259</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45980.23984884259</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45980.23984884259</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45980.23984884259</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45980.23984884259</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45980.23984884259</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45980.23984884259</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45980.23984884259</v>
      </c>
      <c r="H138" s="109"/>
      <c r="I138" s="109" t="str">
        <f>IFERROR(VLOOKUP(D138,DB!A:F,6,0),"")</f>
        <v/>
      </c>
      <c r="J138" s="109" t="str">
        <f>IFERROR(VLOOKUP(D138,DB!A:G,7,0),"")</f>
        <v/>
      </c>
      <c r="K138" s="109"/>
      <c r="L138" s="109" t="str">
        <f>IFERROR(VLOOKUP(D138,DB!A:I,9,0),"")</f>
        <v/>
      </c>
    </row>
    <row r="139" spans="1:12">
      <c r="A139" s="138"/>
      <c r="B139" s="138" t="str">
        <f>IFERROR(VLOOKUP(D139,DB!A:K,11,0),"")</f>
        <v/>
      </c>
      <c r="C139" s="138"/>
      <c r="D139" s="138"/>
      <c r="E139" s="138"/>
      <c r="F139" s="139"/>
      <c r="G139" s="111">
        <f ca="1">IFERROR(NOW()-F139,"")</f>
        <v>45980.23984884259</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45980.23984884259</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45980.23984884259</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45980.23984884259</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45980.23984884259</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45980.23984884259</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45980.23984884259</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45980.23984884259</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45980.23984884259</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45980.23984884259</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45980.23984884259</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45980.23984884259</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45980.23984884259</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45980.23984884259</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45980.23984884259</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45980.23984884259</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45980.23984884259</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45980.23984884259</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45980.23984884259</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45980.23984884259</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45980.23984884259</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45980.23984884259</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45980.23984884259</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45980.23984884259</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45980.23984884259</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45980.23984884259</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45980.23984884259</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45980.23984884259</v>
      </c>
      <c r="H166" s="139"/>
      <c r="I166" s="138" t="str">
        <f>IFERROR(VLOOKUP(D166,DB!A:F,6,0),"")</f>
        <v/>
      </c>
      <c r="J166" s="138" t="str">
        <f>IFERROR(VLOOKUP(D166,DB!A:G,7,0),"")</f>
        <v/>
      </c>
      <c r="K166" s="138"/>
      <c r="L166" s="138" t="str">
        <f>IFERROR(VLOOKUP(D166,DB!A:I,9,0),"")</f>
        <v/>
      </c>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sheetData>
  <dataValidations count="2">
    <dataValidation allowBlank="1" showInputMessage="1" showErrorMessage="1" sqref="E1" xr:uid="{920C6338-E771-4DAE-8C89-92A9093EA4DE}"/>
    <dataValidation type="list" allowBlank="1" showInputMessage="1" showErrorMessage="1" sqref="E2:E16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6"/>
  <sheetViews>
    <sheetView workbookViewId="0">
      <selection activeCell="K4" sqref="K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39119</v>
      </c>
      <c r="B2" s="119" t="str">
        <f>IFERROR(VLOOKUP(D2,DB!A:K,11,0),"")</f>
        <v>R6</v>
      </c>
      <c r="C2" s="120">
        <v>1</v>
      </c>
      <c r="D2" s="119" t="s">
        <v>30280</v>
      </c>
      <c r="E2" s="109" t="s">
        <v>39021</v>
      </c>
      <c r="F2" s="121"/>
      <c r="G2" s="104">
        <f t="shared" ref="G2:G32" ca="1" si="0">IFERROR(NOW()-F2,"-")</f>
        <v>45980.23984884259</v>
      </c>
      <c r="H2" s="121">
        <v>45980.019236111111</v>
      </c>
      <c r="I2" s="119" t="str">
        <f>IFERROR(VLOOKUP(D2,DB!A:F,6,0),"")</f>
        <v>SCECO</v>
      </c>
      <c r="J2" s="119" t="str">
        <f>IFERROR(VLOOKUP(D2,DB!A:G,7,0),"")</f>
        <v>Dead+No BB Design</v>
      </c>
      <c r="K2" s="122" t="s">
        <v>39120</v>
      </c>
      <c r="L2" s="123" t="str">
        <f>IFERROR(VLOOKUP(D2,DB!A:I,9,0),"")</f>
        <v>Latis</v>
      </c>
    </row>
    <row r="3" spans="1:16382" ht="31.5" customHeight="1">
      <c r="A3" s="118" t="s">
        <v>39121</v>
      </c>
      <c r="B3" s="119" t="str">
        <f>IFERROR(VLOOKUP(D3,DB!A:K,11,0),"")</f>
        <v>R6</v>
      </c>
      <c r="C3" s="120">
        <v>3</v>
      </c>
      <c r="D3" s="119" t="s">
        <v>38969</v>
      </c>
      <c r="E3" s="109" t="s">
        <v>39021</v>
      </c>
      <c r="F3" s="121">
        <v>45980.09888888889</v>
      </c>
      <c r="G3" s="104">
        <f t="shared" ca="1" si="0"/>
        <v>0.14095995370007586</v>
      </c>
      <c r="H3" s="121">
        <v>45980.098854166667</v>
      </c>
      <c r="I3" s="119" t="str">
        <f>IFERROR(VLOOKUP(D3,DB!A:F,6,0),"")</f>
        <v>SCECO</v>
      </c>
      <c r="J3" s="119" t="str">
        <f>IFERROR(VLOOKUP(D3,DB!A:G,7,0),"")</f>
        <v>Vandalized</v>
      </c>
      <c r="K3" s="122" t="s">
        <v>39122</v>
      </c>
      <c r="L3" s="123" t="str">
        <f>IFERROR(VLOOKUP(D3,DB!A:I,9,0),"")</f>
        <v>Latis</v>
      </c>
    </row>
    <row r="4" spans="1:16382" ht="31.5" customHeight="1">
      <c r="A4" s="118"/>
      <c r="B4" s="119" t="str">
        <f>IFERROR(VLOOKUP(D4,DB!A:K,11,0),"")</f>
        <v/>
      </c>
      <c r="C4" s="120"/>
      <c r="D4" s="119"/>
      <c r="E4" s="109"/>
      <c r="F4" s="121"/>
      <c r="G4" s="104">
        <f t="shared" ca="1" si="0"/>
        <v>45980.23984884259</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45980.23984884259</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45980.23984884259</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45980.23984884259</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45980.23984884259</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45980.23984884259</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45980.23984884259</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45980.23984884259</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45980.23984884259</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45980.23984884259</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45980.23984884259</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45980.23984884259</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45980.23984884259</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45980.23984884259</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45980.23984884259</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45980.23984884259</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45980.23984884259</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45980.23984884259</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45980.23984884259</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45980.23984884259</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45980.23984884259</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45980.23984884259</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45980.23984884259</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45980.23984884259</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45980.23984884259</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45980.23984884259</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45980.23984884259</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45980.23984884259</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45980.23984884259</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ref="G33:G66" ca="1" si="1">IFERROR(NOW()-F33,"-")</f>
        <v>45980.23984884259</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45980.23984884259</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45980.23984884259</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45980.23984884259</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45980.23984884259</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45980.23984884259</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45980.23984884259</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45980.23984884259</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45980.23984884259</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45980.23984884259</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45980.23984884259</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45980.23984884259</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45980.23984884259</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45980.23984884259</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45980.23984884259</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45980.23984884259</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45980.23984884259</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45980.23984884259</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45980.23984884259</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45980.23984884259</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45980.23984884259</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45980.23984884259</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45980.23984884259</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45980.23984884259</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45980.23984884259</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45980.23984884259</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45980.23984884259</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45980.23984884259</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45980.23984884259</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45980.23984884259</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45980.23984884259</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45980.23984884259</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45980.23984884259</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45980.23984884259</v>
      </c>
      <c r="H66" s="121"/>
      <c r="I66" s="119" t="str">
        <f>IFERROR(VLOOKUP(D66,DB!A:F,6,0),"")</f>
        <v/>
      </c>
      <c r="J66" s="119" t="str">
        <f>IFERROR(VLOOKUP(D66,DB!A:G,7,0),"")</f>
        <v/>
      </c>
      <c r="K66" s="122"/>
      <c r="L66" s="123" t="str">
        <f>IFERROR(VLOOKUP(D66,DB!A:I,9,0),"")</f>
        <v/>
      </c>
    </row>
  </sheetData>
  <dataValidations count="2">
    <dataValidation allowBlank="1" showInputMessage="1" showErrorMessage="1" sqref="E1" xr:uid="{9E1BC488-8814-4F8A-8DBE-742B3278AB71}"/>
    <dataValidation type="list" allowBlank="1" showInputMessage="1" showErrorMessage="1" sqref="E2:E6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2025-11-19T02:47:19Z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