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4" documentId="120_S{2AC9BD13-BADA-5192-A53E-5A8FF88502F6}" xr6:coauthVersionLast="47" xr6:coauthVersionMax="47" xr10:uidLastSave="{0691BCAE-D4BA-45E4-ACBC-A485053B75E4}"/>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9" l="1"/>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34" i="9"/>
  <c r="B35" i="9"/>
  <c r="B36" i="9"/>
  <c r="B37" i="9"/>
  <c r="B38" i="9"/>
  <c r="B39" i="9"/>
  <c r="B40" i="9"/>
  <c r="B41" i="9"/>
  <c r="B42" i="9"/>
  <c r="B43" i="9"/>
  <c r="B44" i="9"/>
  <c r="B45" i="9"/>
  <c r="B46" i="9"/>
  <c r="B47" i="9"/>
  <c r="B48" i="9"/>
  <c r="B49" i="9"/>
  <c r="B50" i="9"/>
  <c r="B51" i="9"/>
  <c r="B52" i="9"/>
  <c r="B53" i="9"/>
  <c r="G34" i="9"/>
  <c r="G35" i="9"/>
  <c r="G36" i="9"/>
  <c r="G37" i="9"/>
  <c r="G38" i="9"/>
  <c r="G39" i="9"/>
  <c r="G40" i="9"/>
  <c r="G41" i="9"/>
  <c r="G42" i="9"/>
  <c r="G43" i="9"/>
  <c r="G44" i="9"/>
  <c r="G45" i="9"/>
  <c r="G46" i="9"/>
  <c r="G47" i="9"/>
  <c r="G48" i="9"/>
  <c r="G49" i="9"/>
  <c r="G50" i="9"/>
  <c r="G51" i="9"/>
  <c r="G52" i="9"/>
  <c r="G53" i="9"/>
  <c r="I34" i="9"/>
  <c r="I35" i="9"/>
  <c r="I36" i="9"/>
  <c r="I37" i="9"/>
  <c r="I38" i="9"/>
  <c r="I39" i="9"/>
  <c r="I40" i="9"/>
  <c r="I41" i="9"/>
  <c r="I42" i="9"/>
  <c r="I43" i="9"/>
  <c r="I44" i="9"/>
  <c r="I45" i="9"/>
  <c r="I46" i="9"/>
  <c r="I47" i="9"/>
  <c r="I48" i="9"/>
  <c r="I49" i="9"/>
  <c r="I50" i="9"/>
  <c r="I51" i="9"/>
  <c r="I52" i="9"/>
  <c r="I53" i="9"/>
  <c r="L34" i="9"/>
  <c r="L35" i="9"/>
  <c r="L36" i="9"/>
  <c r="L37" i="9"/>
  <c r="L38" i="9"/>
  <c r="L39" i="9"/>
  <c r="L40" i="9"/>
  <c r="L41" i="9"/>
  <c r="L42" i="9"/>
  <c r="L43" i="9"/>
  <c r="L44" i="9"/>
  <c r="L45" i="9"/>
  <c r="L46" i="9"/>
  <c r="L47" i="9"/>
  <c r="L48" i="9"/>
  <c r="L49" i="9"/>
  <c r="L50" i="9"/>
  <c r="L51" i="9"/>
  <c r="L52" i="9"/>
  <c r="L53" i="9"/>
  <c r="J34" i="9"/>
  <c r="J35" i="9"/>
  <c r="J36" i="9"/>
  <c r="J37" i="9"/>
  <c r="J38" i="9"/>
  <c r="J39" i="9"/>
  <c r="J40" i="9"/>
  <c r="J41" i="9"/>
  <c r="J42" i="9"/>
  <c r="J43" i="9"/>
  <c r="J44" i="9"/>
  <c r="J45" i="9"/>
  <c r="J46" i="9"/>
  <c r="J47" i="9"/>
  <c r="J48" i="9"/>
  <c r="J49" i="9"/>
  <c r="J50" i="9"/>
  <c r="J51" i="9"/>
  <c r="J52" i="9"/>
  <c r="J53"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B2" i="9"/>
  <c r="B3" i="9"/>
  <c r="B4" i="9"/>
  <c r="B5" i="9"/>
  <c r="B6" i="9"/>
  <c r="B7" i="9"/>
  <c r="B8" i="9"/>
  <c r="B9" i="9"/>
  <c r="B10" i="9"/>
  <c r="B11" i="9"/>
  <c r="B12" i="9"/>
  <c r="B13" i="9"/>
  <c r="G13" i="9"/>
  <c r="G12" i="9"/>
  <c r="G11" i="9"/>
  <c r="G10" i="9"/>
  <c r="G9" i="9"/>
  <c r="G8" i="9"/>
  <c r="G7" i="9"/>
  <c r="G6" i="9"/>
  <c r="G5" i="9"/>
  <c r="G4" i="9"/>
  <c r="G3" i="9"/>
  <c r="G2" i="9"/>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<sst xmlns="http://schemas.openxmlformats.org/spreadsheetml/2006/main" count="180275" uniqueCount="39123">
  <si>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</si>
  <si>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</si>
  <si>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</si>
  <si>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</si>
  <si>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</si>
  <si>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</si>
  <si>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</si>
  <si>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</si>
  <si>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</si>
  <si>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</si>
  <si>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</si>
  <si>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</si>
  <si>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</si>
  <si>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</si>
  <si>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</si>
  <si>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</si>
  <si>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</si>
  <si>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</si>
  <si>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</si>
  <si>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</si>
  <si>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</si>
  <si>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</si>
  <si>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</si>
  <si>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</si>
  <si>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</si>
  <si>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</si>
  <si>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</si>
  <si>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</si>
  <si>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</si>
  <si>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</si>
  <si>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</si>
  <si>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</si>
  <si>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</si>
  <si>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</si>
  <si>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</si>
  <si>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</si>
  <si>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</si>
  <si>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</si>
  <si>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</si>
  <si>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</si>
  <si>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</si>
  <si>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</si>
  <si>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</si>
  <si>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</si>
  <si>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</si>
  <si>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</si>
  <si>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</si>
  <si>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</si>
  <si>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</si>
  <si>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</si>
  <si>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</si>
  <si>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</si>
  <si>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</si>
  <si>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</si>
  <si>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</si>
  <si>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</si>
  <si>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</si>
  <si>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</si>
  <si>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</si>
  <si>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</si>
  <si>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</si>
  <si>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</si>
  <si>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</si>
  <si>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</si>
  <si>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</si>
  <si>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</si>
  <si>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</si>
  <si>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</si>
  <si>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</si>
  <si>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</si>
  <si>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</si>
  <si>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</si>
  <si>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</si>
  <si>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</si>
  <si>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</si>
  <si>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</si>
  <si>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</si>
  <si>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</si>
  <si>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</si>
  <si>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</si>
  <si>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</si>
  <si>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</si>
  <si>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</si>
  <si>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</si>
  <si>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</si>
  <si>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</si>
  <si>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</si>
  <si>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</si>
  <si>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</si>
  <si>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</si>
  <si>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</si>
  <si>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</si>
  <si>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</si>
  <si>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</si>
  <si>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</si>
  <si>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</si>
  <si>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</si>
  <si>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</si>
  <si>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</si>
  <si>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</si>
  <si>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</si>
  <si>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</si>
  <si>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</si>
  <si>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</si>
  <si>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</si>
  <si>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</si>
  <si>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</si>
  <si>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</si>
  <si>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</si>
  <si>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</si>
  <si>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</si>
  <si>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</si>
  <si>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</si>
  <si>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</si>
  <si>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</si>
  <si>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</si>
  <si>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</si>
  <si>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</si>
  <si>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</si>
  <si>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</si>
  <si>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</si>
  <si>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</si>
  <si>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</si>
  <si>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</si>
  <si>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</si>
  <si>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</si>
  <si>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</si>
  <si>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</si>
  <si>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</si>
  <si>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</si>
  <si>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</si>
  <si>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</si>
  <si>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</si>
  <si>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</si>
  <si>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</si>
  <si>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</si>
  <si>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</si>
  <si>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</si>
  <si>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</si>
  <si>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</si>
  <si>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</si>
  <si>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</si>
  <si>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</si>
  <si>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</si>
  <si>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</si>
  <si>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</si>
  <si>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</si>
  <si>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</si>
  <si>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</si>
  <si>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</si>
  <si>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</si>
  <si>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</si>
  <si>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</si>
  <si>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</si>
  <si>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</si>
  <si>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</si>
  <si>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</si>
  <si>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</si>
  <si>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</si>
  <si>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</si>
  <si>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</si>
  <si>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</si>
  <si>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</si>
  <si>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</si>
  <si>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</si>
  <si>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</si>
  <si>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</si>
  <si>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</si>
  <si>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</si>
  <si>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</si>
  <si>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</si>
  <si>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</si>
  <si>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</si>
  <si>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</si>
  <si>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</si>
  <si>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</si>
  <si>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</si>
  <si>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</si>
  <si>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</si>
  <si>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</si>
  <si>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</si>
  <si>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</si>
  <si>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</si>
  <si>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</si>
  <si>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</si>
  <si>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</si>
  <si>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</si>
  <si>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</si>
  <si>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</si>
  <si>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</si>
  <si>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</si>
  <si>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</si>
  <si>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</si>
  <si>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</si>
  <si>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</si>
  <si>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</si>
  <si>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</si>
  <si>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</si>
  <si>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</si>
  <si>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</si>
  <si>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</si>
  <si>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</si>
  <si>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</si>
  <si>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</si>
  <si>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</si>
  <si>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</si>
  <si>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</si>
  <si>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</si>
  <si>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</si>
  <si>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</si>
  <si>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</si>
  <si>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</si>
  <si>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</si>
  <si>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</si>
  <si>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</si>
  <si>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</si>
  <si>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</si>
  <si>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</si>
  <si>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</si>
  <si>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</si>
  <si>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</si>
  <si>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</si>
  <si>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</si>
  <si>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</si>
  <si>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</si>
  <si>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</si>
  <si>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</si>
  <si>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</si>
  <si>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</si>
  <si>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</si>
  <si>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</si>
  <si>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</si>
  <si>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</si>
  <si>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</si>
  <si>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</si>
  <si>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</si>
  <si>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</si>
  <si>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</si>
  <si>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</si>
  <si>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</si>
  <si>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</si>
  <si>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</si>
  <si>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</si>
  <si>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</si>
  <si>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</si>
  <si>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</si>
  <si>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</si>
  <si>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</si>
  <si>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</si>
  <si>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</si>
  <si>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</si>
  <si>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</si>
  <si>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</si>
  <si>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</si>
  <si>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</si>
  <si>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</si>
  <si>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</si>
  <si>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</si>
  <si>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</si>
  <si>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</si>
  <si>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</si>
  <si>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</si>
  <si>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</si>
  <si>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</si>
  <si>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</si>
  <si>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</si>
  <si>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</si>
  <si>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</si>
  <si>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</si>
  <si>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</si>
  <si>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</si>
  <si>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</si>
  <si>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</si>
  <si>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</si>
  <si>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</si>
  <si>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</si>
  <si>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</si>
  <si>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</si>
  <si>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</si>
  <si>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</si>
  <si>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</si>
  <si>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</si>
  <si>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</si>
  <si>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</si>
  <si>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</si>
  <si>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</si>
  <si>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</si>
  <si>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</si>
  <si>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</si>
  <si>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</si>
  <si>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</si>
  <si>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</si>
  <si>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</si>
  <si>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</si>
  <si>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</si>
  <si>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</si>
  <si>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</si>
  <si>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</si>
  <si>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</si>
  <si>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</si>
  <si>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</si>
  <si>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</si>
  <si>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</si>
  <si>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</si>
  <si>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</si>
  <si>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</si>
  <si>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</si>
  <si>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</si>
  <si>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</si>
  <si>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</si>
  <si>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</si>
  <si>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</si>
  <si>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</si>
  <si>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</si>
  <si>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</si>
  <si>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</si>
  <si>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</si>
  <si>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</si>
  <si>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</si>
  <si>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</si>
  <si>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</si>
  <si>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</si>
  <si>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</si>
  <si>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</si>
  <si>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</si>
  <si>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</si>
  <si>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</si>
  <si>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</si>
  <si>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</si>
  <si>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</si>
  <si>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</si>
  <si>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</si>
  <si>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</si>
  <si>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</si>
  <si>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</si>
  <si>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</si>
  <si>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</si>
  <si>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</si>
  <si>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</si>
  <si>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</si>
  <si>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</si>
  <si>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</si>
  <si>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</si>
  <si>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</si>
  <si>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</si>
  <si>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</si>
  <si>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</si>
  <si>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</si>
  <si>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</si>
  <si>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</si>
  <si>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</si>
  <si>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</si>
  <si>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</si>
  <si>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</si>
  <si>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</si>
  <si>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</si>
  <si>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</si>
  <si>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</si>
  <si>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</si>
  <si>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</si>
  <si>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</si>
  <si>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</si>
  <si>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</si>
  <si>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</si>
  <si>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</si>
  <si>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</si>
  <si>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</si>
  <si>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</si>
  <si>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</si>
  <si>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</si>
  <si>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</si>
  <si>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</si>
  <si>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</si>
  <si>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</si>
  <si>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</si>
  <si>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</si>
  <si>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</si>
  <si>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</si>
  <si>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</si>
  <si>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</si>
  <si>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</si>
  <si>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</si>
  <si>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</si>
  <si>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</si>
  <si>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</si>
  <si>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</si>
  <si>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</si>
  <si>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</si>
  <si>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</si>
  <si>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</si>
  <si>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</si>
  <si>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</si>
  <si>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</si>
  <si>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</si>
  <si>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</si>
  <si>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</si>
  <si>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</si>
  <si>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</si>
  <si>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</si>
  <si>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</si>
  <si>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</si>
  <si>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</si>
  <si>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</si>
  <si>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</si>
  <si>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</si>
  <si>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</si>
  <si>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</si>
  <si>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</si>
  <si>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</si>
  <si>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</si>
  <si>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</si>
  <si>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</si>
  <si>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</si>
  <si>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</si>
  <si>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</si>
  <si>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</si>
  <si>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</si>
  <si>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</si>
  <si>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</si>
  <si>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</si>
  <si>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</si>
  <si>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</si>
  <si>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</si>
  <si>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</si>
  <si>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</si>
  <si>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</si>
  <si>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</si>
  <si>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</si>
  <si>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</si>
  <si>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</si>
  <si>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</si>
  <si>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</si>
  <si>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</si>
  <si>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</si>
  <si>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</si>
  <si>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</si>
  <si>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</si>
  <si>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</si>
  <si>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</si>
  <si>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</si>
  <si>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</si>
  <si>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</si>
  <si>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</si>
  <si>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</si>
  <si>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</si>
  <si>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</si>
  <si>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</si>
  <si>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</si>
  <si>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</si>
  <si>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</si>
  <si>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</si>
  <si>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</si>
  <si>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</si>
  <si>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</si>
  <si>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</si>
  <si>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</si>
  <si>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</si>
  <si>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</si>
  <si>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</si>
  <si>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</si>
  <si>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</si>
  <si>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</si>
  <si>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</si>
  <si>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</si>
  <si>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</si>
  <si>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</si>
  <si>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</si>
  <si>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</si>
  <si>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</si>
  <si>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</si>
  <si>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</si>
  <si>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</si>
  <si>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</si>
  <si>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</si>
  <si>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</si>
  <si>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</si>
  <si>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</si>
  <si>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</si>
  <si>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</si>
  <si>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</si>
  <si>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</si>
  <si>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</si>
  <si>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</si>
  <si>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</si>
  <si>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</si>
  <si>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</si>
  <si>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</si>
  <si>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</si>
  <si>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</si>
  <si>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</si>
  <si>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</si>
  <si>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</si>
  <si>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</si>
  <si>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</si>
  <si>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</si>
  <si>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</si>
  <si>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</si>
  <si>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</si>
  <si>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</si>
  <si>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</si>
  <si>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</si>
  <si>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</si>
  <si>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</si>
  <si>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</si>
  <si>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</si>
  <si>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</si>
  <si>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</si>
  <si>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</si>
  <si>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</si>
  <si>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</si>
  <si>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</si>
  <si>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</si>
  <si>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</si>
  <si>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</si>
  <si>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</si>
  <si>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</si>
  <si>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</si>
  <si>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</si>
  <si>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</si>
  <si>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</si>
  <si>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</si>
  <si>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</si>
  <si>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</si>
  <si>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</si>
  <si>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</si>
  <si>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</si>
  <si>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</si>
  <si>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</si>
  <si>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</si>
  <si>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</si>
  <si>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</si>
  <si>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</si>
  <si>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</si>
  <si>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</si>
  <si>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</si>
  <si>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</si>
  <si>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</si>
  <si>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</si>
  <si>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</si>
  <si>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</si>
  <si>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</si>
  <si>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</si>
  <si>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</si>
  <si>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</si>
  <si>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</si>
  <si>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</si>
  <si>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</si>
  <si>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</si>
  <si>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</si>
  <si>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</si>
  <si>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</si>
  <si>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</si>
  <si>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</si>
  <si>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</si>
  <si>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</si>
  <si>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</si>
  <si>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</si>
  <si>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</si>
  <si>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</si>
  <si>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</si>
  <si>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</si>
  <si>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</si>
  <si>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</si>
  <si>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</si>
  <si>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</si>
  <si>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</si>
  <si>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</si>
  <si>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</si>
  <si>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</si>
  <si>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</si>
  <si>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</si>
  <si>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</si>
  <si>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</si>
  <si>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</si>
  <si>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</si>
  <si>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</si>
  <si>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</si>
  <si>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</si>
  <si>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</si>
  <si>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</si>
  <si>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</si>
  <si>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</si>
  <si>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</si>
  <si>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</si>
  <si>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</si>
  <si>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</si>
  <si>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</si>
  <si>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</si>
  <si>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</si>
  <si>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</si>
  <si>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</si>
  <si>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</si>
  <si>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</si>
  <si>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</si>
  <si>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</si>
  <si>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</si>
  <si>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</si>
  <si>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</si>
  <si>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</si>
  <si>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</si>
  <si>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</si>
  <si>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</si>
  <si>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</si>
  <si>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</si>
  <si>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</si>
  <si>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</si>
  <si>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</si>
  <si>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</si>
  <si>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</si>
  <si>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</si>
  <si>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</si>
  <si>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</si>
  <si>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</si>
  <si>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</si>
  <si>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</si>
  <si>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</si>
  <si>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</si>
  <si>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</si>
  <si>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</si>
  <si>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</si>
  <si>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</si>
  <si>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</si>
  <si>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</si>
  <si>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</si>
  <si>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</si>
  <si>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</si>
  <si>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</si>
  <si>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</si>
  <si>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</si>
  <si>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</si>
  <si>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</si>
  <si>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</si>
  <si>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</si>
  <si>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</si>
  <si>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</si>
  <si>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</si>
  <si>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</si>
  <si>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</si>
  <si>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</si>
  <si>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</si>
  <si>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</si>
  <si>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</si>
  <si>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</si>
  <si>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</si>
  <si>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</si>
  <si>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</si>
  <si>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</si>
  <si>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</si>
  <si>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</si>
  <si>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</si>
  <si>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</si>
  <si>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</si>
  <si>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</si>
  <si>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</si>
  <si>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</si>
  <si>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</si>
  <si>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</si>
  <si>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</si>
  <si>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</si>
  <si>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</si>
  <si>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</si>
  <si>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</si>
  <si>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</si>
  <si>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</si>
  <si>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</si>
  <si>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</si>
  <si>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</si>
  <si>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</si>
  <si>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</si>
  <si>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</si>
  <si>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</si>
  <si>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</si>
  <si>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</si>
  <si>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</si>
  <si>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</si>
  <si>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</si>
  <si>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</si>
  <si>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</si>
  <si>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</si>
  <si>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</si>
  <si>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</si>
  <si>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</si>
  <si>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</si>
  <si>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</si>
  <si>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</si>
  <si>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</si>
  <si>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</si>
  <si>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</si>
  <si>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</si>
  <si>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</si>
  <si>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</si>
  <si>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</si>
  <si>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</si>
  <si>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</si>
  <si>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</si>
  <si>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</si>
  <si>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</si>
  <si>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</si>
  <si>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</si>
  <si>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</si>
  <si>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</si>
  <si>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</si>
  <si>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</si>
  <si>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</si>
  <si>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</si>
  <si>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</si>
  <si>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</si>
  <si>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</si>
  <si>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</si>
  <si>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</si>
  <si>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</si>
  <si>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</si>
  <si>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</si>
  <si>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</si>
  <si>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</si>
  <si>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</si>
  <si>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</si>
  <si>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</si>
  <si>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</si>
  <si>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</si>
  <si>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</si>
  <si>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</si>
  <si>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</si>
  <si>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</si>
  <si>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</si>
  <si>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</si>
  <si>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</si>
  <si>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</si>
  <si>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</si>
  <si>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</si>
  <si>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</si>
  <si>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</si>
  <si>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</si>
  <si>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</si>
  <si>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</si>
  <si>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</si>
  <si>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</si>
  <si>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</si>
  <si>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</si>
  <si>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</si>
  <si>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</si>
  <si>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</si>
  <si>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</si>
  <si>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</si>
  <si>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</si>
  <si>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</si>
  <si>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</si>
  <si>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</si>
  <si>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</si>
  <si>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</si>
  <si>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</si>
  <si>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</si>
  <si>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</si>
  <si>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</si>
  <si>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</si>
  <si>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</si>
  <si>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</si>
  <si>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</si>
  <si>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</si>
  <si>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</si>
  <si>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</si>
  <si>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</si>
  <si>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</si>
  <si>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</si>
  <si>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</si>
  <si>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</si>
  <si>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</si>
  <si>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</si>
  <si>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</si>
  <si>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</si>
  <si>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</si>
  <si>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</si>
  <si>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</si>
  <si>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</si>
  <si>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</si>
  <si>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</si>
  <si>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</si>
  <si>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</si>
  <si>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</si>
  <si>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</si>
  <si>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</si>
  <si>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</si>
  <si>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</si>
  <si>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</si>
  <si>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</si>
  <si>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</si>
  <si>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</si>
  <si>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</si>
  <si>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</si>
  <si>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</si>
  <si>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</si>
  <si>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</si>
  <si>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</si>
  <si>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</si>
  <si>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</si>
  <si>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</si>
  <si>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</si>
  <si>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</si>
  <si>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</si>
  <si>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</si>
  <si>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</si>
  <si>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</si>
  <si>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</si>
  <si>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</si>
  <si>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</si>
  <si>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</si>
  <si>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</si>
  <si>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</si>
  <si>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</si>
  <si>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</si>
  <si>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</si>
  <si>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</si>
  <si>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</si>
  <si>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</si>
  <si>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</si>
  <si>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</si>
  <si>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</si>
  <si>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</si>
  <si>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</si>
  <si>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</si>
  <si>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</si>
  <si>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</si>
  <si>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</si>
  <si>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</si>
  <si>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</si>
  <si>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</si>
  <si>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</si>
  <si>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</si>
  <si>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</si>
  <si>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</si>
  <si>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</si>
  <si>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</si>
  <si>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</si>
  <si>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</si>
  <si>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</si>
  <si>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</si>
  <si>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</si>
  <si>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</si>
  <si>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</si>
  <si>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</si>
  <si>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</si>
  <si>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</si>
  <si>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</si>
  <si>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</si>
  <si>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</si>
  <si>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</si>
  <si>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</si>
  <si>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</si>
  <si>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</si>
  <si>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</si>
  <si>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</si>
  <si>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</si>
  <si>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</si>
  <si>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</si>
  <si>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</si>
  <si>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</si>
  <si>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</si>
  <si>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</si>
  <si>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</si>
  <si>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</si>
  <si>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</si>
  <si>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</si>
  <si>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</si>
  <si>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</si>
  <si>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</si>
  <si>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</si>
  <si>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</si>
  <si>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</si>
  <si>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</si>
  <si>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</si>
  <si>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</si>
  <si>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</si>
  <si>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</si>
  <si>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</si>
  <si>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</si>
  <si>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</si>
  <si>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</si>
  <si>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</si>
  <si>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</si>
  <si>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</si>
  <si>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</si>
  <si>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</si>
  <si>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</si>
  <si>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</si>
  <si>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</si>
  <si>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</si>
  <si>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</si>
  <si>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</si>
  <si>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</si>
  <si>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</si>
  <si>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</si>
  <si>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</si>
  <si>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</si>
  <si>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</si>
  <si>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</si>
  <si>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</si>
  <si>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</si>
  <si>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</si>
  <si>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</si>
  <si>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</si>
  <si>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</si>
  <si>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</si>
  <si>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</si>
  <si>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</si>
  <si>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</si>
  <si>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</si>
  <si>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</si>
  <si>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</si>
  <si>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</si>
  <si>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</si>
  <si>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</si>
  <si>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</si>
  <si>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</si>
  <si>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</si>
  <si>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</si>
  <si>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</si>
  <si>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</si>
  <si>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</si>
  <si>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</si>
  <si>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</si>
  <si>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</si>
  <si>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</si>
  <si>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</si>
  <si>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</si>
  <si>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</si>
  <si>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</si>
  <si>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</si>
  <si>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</si>
  <si>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</si>
  <si>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</si>
  <si>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</si>
  <si>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</si>
  <si>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</si>
  <si>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</si>
  <si>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</si>
  <si>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</si>
  <si>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</si>
  <si>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</si>
  <si>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</si>
  <si>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</si>
  <si>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</si>
  <si>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</si>
  <si>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</si>
  <si>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</si>
  <si>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</si>
  <si>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</si>
  <si>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</si>
  <si>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</si>
  <si>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</si>
  <si>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</si>
  <si>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</si>
  <si>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</si>
  <si>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</si>
  <si>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</si>
  <si>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</si>
  <si>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</si>
  <si>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</si>
  <si>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</si>
  <si>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</si>
  <si>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</si>
  <si>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</si>
  <si>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</si>
  <si>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</si>
  <si>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</si>
  <si>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</si>
  <si>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</si>
  <si>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</si>
  <si>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</si>
  <si>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</si>
  <si>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</si>
  <si>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</si>
  <si>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</si>
  <si>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</si>
  <si>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</si>
  <si>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</si>
  <si>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</si>
  <si>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</si>
  <si>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</si>
  <si>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</si>
  <si>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</si>
  <si>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</si>
  <si>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</si>
  <si>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</si>
  <si>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</si>
  <si>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</si>
  <si>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</si>
  <si>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</si>
  <si>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</si>
  <si>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</si>
  <si>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</si>
  <si>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</si>
  <si>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</si>
  <si>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</si>
  <si>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</si>
  <si>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</si>
  <si>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</si>
  <si>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</si>
  <si>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</si>
  <si>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</si>
  <si>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</si>
  <si>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</si>
  <si>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</si>
  <si>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</si>
  <si>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</si>
  <si>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</si>
  <si>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</si>
  <si>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</si>
  <si>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</si>
  <si>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</si>
  <si>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</si>
  <si>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</si>
  <si>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</si>
  <si>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</si>
  <si>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</si>
  <si>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</si>
  <si>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</si>
  <si>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</si>
  <si>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</si>
  <si>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</si>
  <si>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</si>
  <si>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</si>
  <si>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</si>
  <si>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</si>
  <si>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</si>
  <si>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</si>
  <si>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</si>
  <si>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</si>
  <si>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</si>
  <si>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</si>
  <si>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</si>
  <si>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</si>
  <si>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</si>
  <si>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</si>
  <si>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</si>
  <si>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</si>
  <si>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</si>
  <si>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</si>
  <si>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</si>
  <si>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</si>
  <si>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</si>
  <si>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</si>
  <si>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</si>
  <si>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</si>
  <si>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</si>
  <si>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</si>
  <si>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</si>
  <si>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</si>
  <si>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</si>
  <si>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</si>
  <si>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</si>
  <si>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</si>
  <si>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</si>
  <si>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</si>
  <si>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</si>
  <si>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</si>
  <si>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</si>
  <si>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</si>
  <si>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</si>
  <si>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</si>
  <si>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</si>
  <si>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</si>
  <si>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</si>
  <si>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</si>
  <si>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</si>
  <si>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</si>
  <si>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</si>
  <si>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</si>
  <si>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</si>
  <si>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</si>
  <si>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</si>
  <si>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</si>
  <si>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</si>
  <si>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</si>
  <si>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</si>
  <si>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</si>
  <si>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</si>
  <si>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</si>
  <si>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</si>
  <si>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</si>
  <si>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</si>
  <si>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</si>
  <si>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</si>
  <si>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</si>
  <si>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</si>
  <si>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</si>
  <si>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</si>
  <si>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</si>
  <si>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</si>
  <si>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</si>
  <si>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</si>
  <si>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</si>
  <si>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</si>
  <si>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</si>
  <si>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</si>
  <si>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</si>
  <si>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</si>
  <si>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</si>
  <si>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</si>
  <si>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</si>
  <si>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</si>
  <si>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</si>
  <si>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</si>
  <si>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</si>
  <si>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</si>
  <si>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</si>
  <si>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</si>
  <si>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</si>
  <si>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</si>
  <si>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</si>
  <si>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</si>
  <si>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</si>
  <si>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</si>
  <si>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</si>
  <si>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</si>
  <si>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</si>
  <si>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</si>
  <si>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</si>
  <si>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</si>
  <si>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</si>
  <si>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</si>
  <si>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</si>
  <si>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</si>
  <si>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</si>
  <si>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</si>
  <si>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</si>
  <si>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</si>
  <si>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</si>
  <si>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</si>
  <si>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</si>
  <si>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</si>
  <si>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</si>
  <si>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</si>
  <si>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</si>
  <si>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</si>
  <si>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</si>
  <si>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</si>
  <si>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</si>
  <si>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</si>
  <si>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</si>
  <si>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</si>
  <si>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</si>
  <si>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</si>
  <si>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</si>
  <si>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</si>
  <si>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</si>
  <si>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</si>
  <si>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</si>
  <si>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</si>
  <si>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</si>
  <si>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</si>
  <si>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</si>
  <si>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</si>
  <si>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</si>
  <si>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</si>
  <si>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</si>
  <si>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</si>
  <si>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</si>
  <si>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</si>
  <si>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</si>
  <si>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</si>
  <si>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</si>
  <si>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</si>
  <si>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</si>
  <si>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</si>
  <si>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</si>
  <si>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</si>
  <si>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</si>
  <si>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</si>
  <si>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</si>
  <si>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</si>
  <si>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</si>
  <si>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</si>
  <si>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</si>
  <si>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</si>
  <si>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</si>
  <si>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</si>
  <si>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</si>
  <si>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</si>
  <si>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</si>
  <si>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</si>
  <si>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</si>
  <si>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</si>
  <si>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</si>
  <si>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</si>
  <si>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</si>
  <si>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</si>
  <si>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</si>
  <si>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</si>
  <si>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</si>
  <si>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</si>
  <si>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</si>
  <si>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</si>
  <si>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</si>
  <si>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</si>
  <si>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</si>
  <si>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</si>
  <si>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</si>
  <si>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</si>
  <si>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</si>
  <si>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</si>
  <si>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</si>
  <si>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</si>
  <si>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</si>
  <si>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</si>
  <si>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</si>
  <si>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</si>
  <si>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</si>
  <si>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</si>
  <si>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</si>
  <si>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</si>
  <si>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</si>
  <si>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</si>
  <si>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</si>
  <si>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</si>
  <si>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</si>
  <si>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</si>
  <si>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</si>
  <si>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</si>
  <si>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</si>
  <si>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</si>
  <si>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</si>
  <si>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</si>
  <si>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</si>
  <si>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</si>
  <si>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</si>
  <si>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</si>
  <si>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</si>
  <si>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</si>
  <si>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</si>
  <si>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</si>
  <si>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</si>
  <si>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</si>
  <si>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</si>
  <si>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</si>
  <si>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</si>
  <si>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</si>
  <si>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</si>
  <si>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</si>
  <si>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</si>
  <si>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</si>
  <si>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</si>
  <si>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</si>
  <si>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</si>
  <si>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</si>
  <si>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</si>
  <si>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</si>
  <si>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</si>
  <si>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</si>
  <si>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</si>
  <si>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</si>
  <si>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</si>
  <si>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</si>
  <si>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</si>
  <si>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</si>
  <si>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</si>
  <si>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</si>
  <si>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</si>
  <si>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</si>
  <si>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</si>
  <si>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</si>
  <si>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</si>
  <si>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</si>
  <si>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</si>
  <si>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</si>
  <si>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</si>
  <si>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</si>
  <si>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</si>
  <si>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</si>
  <si>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</si>
  <si>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</si>
  <si>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</si>
  <si>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</si>
  <si>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</si>
  <si>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</si>
  <si>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</si>
  <si>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</si>
  <si>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</si>
  <si>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</si>
  <si>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</si>
  <si>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</si>
  <si>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</si>
  <si>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</si>
  <si>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</si>
  <si>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</si>
  <si>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</si>
  <si>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</si>
  <si>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</si>
  <si>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</si>
  <si>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</si>
  <si>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</si>
  <si>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</si>
  <si>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</si>
  <si>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</si>
  <si>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</si>
  <si>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</si>
  <si>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</si>
  <si>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</si>
  <si>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</si>
  <si>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</si>
  <si>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</si>
  <si>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</si>
  <si>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</si>
  <si>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</si>
  <si>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</si>
  <si>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</si>
  <si>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</si>
  <si>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</si>
  <si>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</si>
  <si>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</si>
  <si>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</si>
  <si>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</si>
  <si>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</si>
  <si>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</si>
  <si>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</si>
  <si>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</si>
  <si>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</si>
  <si>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</si>
  <si>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</si>
  <si>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</si>
  <si>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</si>
  <si>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</si>
  <si>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</si>
  <si>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</si>
  <si>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</si>
  <si>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</si>
  <si>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</si>
  <si>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</si>
  <si>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</si>
  <si>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</si>
  <si>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</si>
  <si>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</si>
  <si>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</si>
  <si>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</si>
  <si>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</si>
  <si>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</si>
  <si>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</si>
  <si>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</si>
  <si>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</si>
  <si>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</si>
  <si>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</si>
  <si>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</si>
  <si>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</si>
  <si>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</si>
  <si>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</si>
  <si>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</si>
  <si>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</si>
  <si>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</si>
  <si>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</si>
  <si>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</si>
  <si>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</si>
  <si>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</si>
  <si>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</si>
  <si>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</si>
  <si>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</si>
  <si>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</si>
  <si>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</si>
  <si>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</si>
  <si>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</si>
  <si>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</si>
  <si>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</si>
  <si>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</si>
  <si>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</si>
  <si>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</si>
  <si>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</si>
  <si>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</si>
  <si>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</si>
  <si>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</si>
  <si>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</si>
  <si>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</si>
  <si>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</si>
  <si>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</si>
  <si>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</si>
  <si>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</si>
  <si>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</si>
  <si>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</si>
  <si>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</si>
  <si>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</si>
  <si>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</si>
  <si>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</si>
  <si>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</si>
  <si>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</si>
  <si>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</si>
  <si>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</si>
  <si>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</si>
  <si>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</si>
  <si>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</si>
  <si>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</si>
  <si>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</si>
  <si>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</si>
  <si>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</si>
  <si>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</si>
  <si>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</si>
  <si>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</si>
  <si>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</si>
  <si>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</si>
  <si>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</si>
  <si>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</si>
  <si>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</si>
  <si>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</si>
  <si>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</si>
  <si>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</si>
  <si>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</si>
  <si>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</si>
  <si>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</si>
  <si>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</si>
  <si>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</si>
  <si>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</si>
  <si>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</si>
  <si>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</si>
  <si>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</si>
  <si>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</si>
  <si>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</si>
  <si>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</si>
  <si>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</si>
  <si>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</si>
  <si>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</si>
  <si>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</si>
  <si>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</si>
  <si>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</si>
  <si>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</si>
  <si>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</si>
  <si>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</si>
  <si>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</si>
  <si>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</si>
  <si>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</si>
  <si>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</si>
  <si>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</si>
  <si>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</si>
  <si>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</si>
  <si>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</si>
  <si>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</si>
  <si>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</si>
  <si>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</si>
  <si>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</si>
  <si>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</si>
  <si>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</si>
  <si>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</si>
  <si>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</si>
  <si>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</si>
  <si>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</si>
  <si>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</si>
  <si>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</si>
  <si>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</si>
  <si>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</si>
  <si>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</si>
  <si>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</si>
  <si>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</si>
  <si>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</si>
  <si>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</si>
  <si>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</si>
  <si>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</si>
  <si>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</si>
  <si>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</si>
  <si>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</si>
  <si>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</si>
  <si>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</si>
  <si>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</si>
  <si>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</si>
  <si>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</si>
  <si>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</si>
  <si>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</si>
  <si>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</si>
  <si>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</si>
  <si>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</si>
  <si>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</si>
  <si>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</si>
  <si>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</si>
  <si>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</si>
  <si>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</si>
  <si>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</si>
  <si>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</si>
  <si>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</si>
  <si>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</si>
  <si>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</si>
  <si>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</si>
  <si>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</si>
  <si>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</si>
  <si>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</si>
  <si>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</si>
  <si>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</si>
  <si>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</si>
  <si>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</si>
  <si>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</si>
  <si>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</si>
  <si>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</si>
  <si>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</si>
  <si>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</si>
  <si>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</si>
  <si>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</si>
  <si>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</si>
  <si>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</si>
  <si>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</si>
  <si>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</si>
  <si>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</si>
  <si>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</si>
  <si>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</si>
  <si>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</si>
  <si>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</si>
  <si>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</si>
  <si>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</si>
  <si>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</si>
  <si>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</si>
  <si>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</si>
  <si>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</si>
  <si>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</si>
  <si>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</si>
  <si>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</si>
  <si>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</si>
  <si>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</si>
  <si>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</si>
  <si>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</si>
  <si>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</si>
  <si>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</si>
  <si>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</si>
  <si>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</si>
  <si>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</si>
  <si>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</si>
  <si>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</si>
  <si>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</si>
  <si>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</si>
  <si>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</si>
  <si>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</si>
  <si>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</si>
  <si>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</si>
  <si>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</si>
  <si>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</si>
  <si>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</si>
  <si>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</si>
  <si>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</si>
  <si>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</si>
  <si>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</si>
  <si>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</si>
  <si>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</si>
  <si>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</si>
  <si>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</si>
  <si>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</si>
  <si>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</si>
  <si>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</si>
  <si>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</si>
  <si>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</si>
  <si>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</si>
  <si>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</si>
  <si>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</si>
  <si>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</si>
  <si>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</si>
  <si>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</si>
  <si>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</si>
  <si>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</si>
  <si>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</si>
  <si>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</si>
  <si>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</si>
  <si>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</si>
  <si>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</si>
  <si>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</si>
  <si>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</si>
  <si>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</si>
  <si>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</si>
  <si>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</si>
  <si>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</si>
  <si>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</si>
  <si>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</si>
  <si>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</si>
  <si>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</si>
  <si>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</si>
  <si>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</si>
  <si>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</si>
  <si>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</si>
  <si>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</si>
  <si>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</si>
  <si>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</si>
  <si>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</si>
  <si>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</si>
  <si>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</si>
  <si>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</si>
  <si>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</si>
  <si>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</si>
  <si>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</si>
  <si>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</si>
  <si>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</si>
  <si>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</si>
  <si>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</si>
  <si>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</si>
  <si>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</si>
  <si>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</si>
  <si>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</si>
  <si>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</si>
  <si>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</si>
  <si>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</si>
  <si>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</si>
  <si>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</si>
  <si>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</si>
  <si>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</si>
  <si>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</si>
  <si>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</si>
  <si>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</si>
  <si>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</si>
  <si>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</si>
  <si>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</si>
  <si>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</si>
  <si>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</si>
  <si>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</si>
  <si>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</si>
  <si>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</si>
  <si>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</si>
  <si>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</si>
  <si>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</si>
  <si>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</si>
  <si>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</si>
  <si>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</si>
  <si>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</si>
  <si>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</si>
  <si>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</si>
  <si>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</si>
  <si>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</si>
  <si>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</si>
  <si>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</si>
  <si>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</si>
  <si>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</si>
  <si>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</si>
  <si>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</si>
  <si>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</si>
  <si>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</si>
  <si>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</si>
  <si>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</si>
  <si>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</si>
  <si>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</si>
  <si>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</si>
  <si>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</si>
  <si>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</si>
  <si>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</si>
  <si>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</si>
  <si>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</si>
  <si>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</si>
  <si>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</si>
  <si>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</si>
  <si>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</si>
  <si>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</si>
  <si>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</si>
  <si>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</si>
  <si>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</si>
  <si>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</si>
  <si>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</si>
  <si>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</si>
  <si>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</si>
  <si>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</si>
  <si>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</si>
  <si>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</si>
  <si>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</si>
  <si>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</si>
  <si>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</si>
  <si>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</si>
  <si>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</si>
  <si>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</si>
  <si>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</si>
  <si>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</si>
  <si>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</si>
  <si>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</si>
  <si>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</si>
  <si>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</si>
  <si>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</si>
  <si>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</si>
  <si>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</si>
  <si>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</si>
  <si>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</si>
  <si>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</si>
  <si>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</si>
  <si>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</si>
  <si>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</si>
  <si>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</si>
  <si>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</si>
  <si>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</si>
  <si>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</si>
  <si>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</si>
  <si>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</si>
  <si>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</si>
  <si>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</si>
  <si>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</si>
  <si>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</si>
  <si>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</si>
  <si>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</si>
  <si>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</si>
  <si>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</si>
  <si>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</si>
  <si>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</si>
  <si>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</si>
  <si>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</si>
  <si>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</si>
  <si>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</si>
  <si>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</si>
  <si>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</si>
  <si>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</si>
  <si>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</si>
  <si>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</si>
  <si>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</si>
  <si>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</si>
  <si>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</si>
  <si>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</si>
  <si>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</si>
  <si>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</si>
  <si>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</si>
  <si>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</si>
  <si>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</si>
  <si>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</si>
  <si>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</si>
  <si>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</si>
  <si>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</si>
  <si>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</si>
  <si>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</si>
  <si>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</si>
  <si>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</si>
  <si>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</si>
  <si>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</si>
  <si>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</si>
  <si>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</si>
  <si>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</si>
  <si>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</si>
  <si>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</si>
  <si>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</si>
  <si>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</si>
  <si>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</si>
  <si>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</si>
  <si>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</si>
  <si>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</si>
  <si>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</si>
  <si>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</si>
  <si>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</si>
  <si>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</si>
  <si>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</si>
  <si>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</si>
  <si>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</si>
  <si>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</si>
  <si>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</si>
  <si>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</si>
  <si>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</si>
  <si>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</si>
  <si>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</si>
  <si>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</si>
  <si>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</si>
  <si>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</si>
  <si>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</si>
  <si>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</si>
  <si>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</si>
  <si>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</si>
  <si>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</si>
  <si>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</si>
  <si>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</si>
  <si>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</si>
  <si>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</si>
  <si>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</si>
  <si>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</si>
  <si>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</si>
  <si>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</si>
  <si>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</si>
  <si>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</si>
  <si>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</si>
  <si>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</si>
  <si>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</si>
  <si>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</si>
  <si>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</si>
  <si>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</si>
  <si>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</si>
  <si>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</si>
  <si>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</si>
  <si>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</si>
  <si>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</si>
  <si>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</si>
  <si>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</si>
  <si>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</si>
  <si>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</si>
  <si>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</si>
  <si>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</si>
  <si>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</si>
  <si>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</si>
  <si>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</si>
  <si>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</si>
  <si>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</si>
  <si>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</si>
  <si>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</si>
  <si>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</si>
  <si>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</si>
  <si>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</si>
  <si>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</si>
  <si>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</si>
  <si>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</si>
  <si>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</si>
  <si>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</si>
  <si>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</si>
  <si>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</si>
  <si>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</si>
  <si>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</si>
  <si>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</si>
  <si>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</si>
  <si>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</si>
  <si>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</si>
  <si>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</si>
  <si>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</si>
  <si>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</si>
  <si>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</si>
  <si>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</si>
  <si>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</si>
  <si>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</si>
  <si>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</si>
  <si>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</si>
  <si>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</si>
  <si>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</si>
  <si>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</si>
  <si>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</si>
  <si>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</si>
  <si>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</si>
  <si>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</si>
  <si>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</si>
  <si>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</si>
  <si>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</si>
  <si>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</si>
  <si>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</si>
  <si>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</si>
  <si>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</si>
  <si>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</si>
  <si>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</si>
  <si>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</si>
  <si>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</si>
  <si>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</si>
  <si>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</si>
  <si>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</si>
  <si>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</si>
  <si>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</si>
  <si>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</si>
  <si>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</si>
  <si>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</si>
  <si>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</si>
  <si>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</si>
  <si>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</si>
  <si>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</si>
  <si>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</si>
  <si>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</si>
  <si>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</si>
  <si>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</si>
  <si>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</si>
  <si>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</si>
  <si>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</si>
  <si>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</si>
  <si>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</si>
  <si>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</si>
  <si>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</si>
  <si>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</si>
  <si>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</si>
  <si>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</si>
  <si>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</si>
  <si>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</si>
  <si>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</si>
  <si>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</si>
  <si>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</si>
  <si>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</si>
  <si>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</si>
  <si>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</si>
  <si>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</si>
  <si>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</si>
  <si>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</si>
  <si>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</si>
  <si>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</si>
  <si>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</si>
  <si>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</si>
  <si>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</si>
  <si>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</si>
  <si>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</si>
  <si>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</si>
  <si>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</si>
  <si>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</si>
  <si>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</si>
  <si>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</si>
  <si>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</si>
  <si>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</si>
  <si>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</si>
  <si>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</si>
  <si>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</si>
  <si>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</si>
  <si>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</si>
  <si>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</si>
  <si>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</si>
  <si>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</si>
  <si>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</si>
  <si>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</si>
  <si>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</si>
  <si>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</si>
  <si>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</si>
  <si>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</si>
  <si>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</si>
  <si>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</si>
  <si>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</si>
  <si>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</si>
  <si>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</si>
  <si>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</si>
  <si>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</si>
  <si>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</si>
  <si>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</si>
  <si>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</si>
  <si>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</si>
  <si>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</si>
  <si>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</si>
  <si>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</si>
  <si>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</si>
  <si>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</si>
  <si>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</si>
  <si>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</si>
  <si>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</si>
  <si>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</si>
  <si>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</si>
  <si>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</si>
  <si>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</si>
  <si>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</si>
  <si>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</si>
  <si>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</si>
  <si>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</si>
  <si>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</si>
  <si>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</si>
  <si>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</si>
  <si>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</si>
  <si>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</si>
  <si>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</si>
  <si>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</si>
  <si>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</si>
  <si>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</si>
  <si>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</si>
  <si>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</si>
  <si>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</si>
  <si>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</si>
  <si>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</si>
  <si>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</si>
  <si>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</si>
  <si>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</si>
  <si>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</si>
  <si>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</si>
  <si>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</si>
  <si>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</si>
  <si>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</si>
  <si>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</si>
  <si>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</si>
  <si>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</si>
  <si>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</si>
  <si>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</si>
  <si>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</si>
  <si>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</si>
  <si>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</si>
  <si>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</si>
  <si>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</si>
  <si>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</si>
  <si>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</si>
  <si>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</si>
  <si>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</si>
  <si>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</si>
  <si>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</si>
  <si>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</si>
  <si>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</si>
  <si>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</si>
  <si>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</si>
  <si>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</si>
  <si>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</si>
  <si>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</si>
  <si>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</si>
  <si>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</si>
  <si>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</si>
  <si>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</si>
  <si>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</si>
  <si>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</si>
  <si>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</si>
  <si>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</si>
  <si>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</si>
  <si>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</si>
  <si>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</si>
  <si>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</si>
  <si>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</si>
  <si>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</si>
  <si>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</si>
  <si>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</si>
  <si>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</si>
  <si>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</si>
  <si>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</si>
  <si>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</si>
  <si>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</si>
  <si>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</si>
  <si>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</si>
  <si>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</si>
  <si>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</si>
  <si>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</si>
  <si>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</si>
  <si>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</si>
  <si>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</si>
  <si>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</si>
  <si>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</si>
  <si>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</si>
  <si>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</si>
  <si>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</si>
  <si>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</si>
  <si>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</si>
  <si>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</si>
  <si>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</si>
  <si>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</si>
  <si>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</si>
  <si>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</si>
  <si>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</si>
  <si>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</si>
  <si>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</si>
  <si>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</si>
  <si>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</si>
  <si>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</si>
  <si>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</si>
  <si>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</si>
  <si>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</si>
  <si>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</si>
  <si>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</si>
  <si>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</si>
  <si>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</si>
  <si>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</si>
  <si>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</si>
  <si>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</si>
  <si>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</si>
  <si>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</si>
  <si>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</si>
  <si>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</si>
  <si>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</si>
  <si>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</si>
  <si>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</si>
  <si>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</si>
  <si>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</si>
  <si>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</si>
  <si>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</si>
  <si>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</si>
  <si>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</si>
  <si>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</si>
  <si>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</si>
  <si>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</si>
  <si>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</si>
  <si>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</si>
  <si>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</si>
  <si>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</si>
  <si>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</si>
  <si>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</si>
  <si>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</si>
  <si>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</si>
  <si>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</si>
  <si>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</si>
  <si>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</si>
  <si>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</si>
  <si>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</si>
  <si>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</si>
  <si>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</si>
  <si>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</si>
  <si>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</si>
  <si>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</si>
  <si>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</si>
  <si>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</si>
  <si>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</si>
  <si>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</si>
  <si>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</si>
  <si>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</si>
  <si>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</si>
  <si>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</si>
  <si>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</si>
  <si>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</si>
  <si>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</si>
  <si>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</si>
  <si>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</si>
  <si>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</si>
  <si>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</si>
  <si>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</si>
  <si>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</si>
  <si>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</si>
  <si>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</si>
  <si>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</si>
  <si>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</si>
  <si>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</si>
  <si>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</si>
  <si>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</si>
  <si>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</si>
  <si>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</si>
  <si>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</si>
  <si>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</si>
  <si>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</si>
  <si>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</si>
  <si>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</si>
  <si>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</si>
  <si>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</si>
  <si>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</si>
  <si>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</si>
  <si>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</si>
  <si>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</si>
  <si>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</si>
  <si>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</si>
  <si>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</si>
  <si>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</si>
  <si>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</si>
  <si>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</si>
  <si>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</si>
  <si>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</si>
  <si>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</si>
  <si>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</si>
  <si>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</si>
  <si>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</si>
  <si>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</si>
  <si>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</si>
  <si>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</si>
  <si>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</si>
  <si>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</si>
  <si>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</si>
  <si>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</si>
  <si>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</si>
  <si>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</si>
  <si>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</si>
  <si>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</si>
  <si>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</si>
  <si>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</si>
  <si>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</si>
  <si>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</si>
  <si>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</si>
  <si>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</si>
  <si>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</si>
  <si>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</si>
  <si>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</si>
  <si>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</si>
  <si>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</si>
  <si>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</si>
  <si>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</si>
  <si>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</si>
  <si>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</si>
  <si>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</si>
  <si>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</si>
  <si>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</si>
  <si>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</si>
  <si>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</si>
  <si>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</si>
  <si>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</si>
  <si>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</si>
  <si>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</si>
  <si>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</si>
  <si>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</si>
  <si>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</si>
  <si>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</si>
  <si>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</si>
  <si>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</si>
  <si>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</si>
  <si>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</si>
  <si>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</si>
  <si>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</si>
  <si>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</si>
  <si>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</si>
  <si>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</si>
  <si>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</si>
  <si>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</si>
  <si>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</si>
  <si>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</si>
  <si>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</si>
  <si>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</si>
  <si>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</si>
  <si>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</si>
  <si>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</si>
  <si>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</si>
  <si>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</si>
  <si>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</si>
  <si>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</si>
  <si>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</si>
  <si>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</si>
  <si>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</si>
  <si>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</si>
  <si>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</si>
  <si>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</si>
  <si>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</si>
  <si>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</si>
  <si>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</si>
  <si>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</si>
  <si>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</si>
  <si>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</si>
  <si>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</si>
  <si>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</si>
  <si>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</si>
  <si>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</si>
  <si>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</si>
  <si>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</si>
  <si>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</si>
  <si>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</si>
  <si>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</si>
  <si>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</si>
  <si>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</si>
  <si>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</si>
  <si>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</si>
  <si>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</si>
  <si>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</si>
  <si>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</si>
  <si>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</si>
  <si>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</si>
  <si>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</si>
  <si>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</si>
  <si>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</si>
  <si>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</si>
  <si>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</si>
  <si>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</si>
  <si>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</si>
  <si>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</si>
  <si>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</si>
  <si>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</si>
  <si>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</si>
  <si>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</si>
  <si>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</si>
  <si>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</si>
  <si>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</si>
  <si>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</si>
  <si>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</si>
  <si>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</si>
  <si>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</si>
  <si>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</si>
  <si>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</si>
  <si>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</si>
  <si>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</si>
  <si>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</si>
  <si>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</si>
  <si>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</si>
  <si>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</si>
  <si>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</si>
  <si>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</si>
  <si>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</si>
  <si>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</si>
  <si>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</si>
  <si>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</si>
  <si>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</si>
  <si>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</si>
  <si>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</si>
  <si>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</si>
  <si>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</si>
  <si>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</si>
  <si>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</si>
  <si>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</si>
  <si>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</si>
  <si>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</si>
  <si>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</si>
  <si>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</si>
  <si>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</si>
  <si>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</si>
  <si>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</si>
  <si>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</si>
  <si>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</si>
  <si>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</si>
  <si>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</si>
  <si>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</si>
  <si>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</si>
  <si>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</si>
  <si>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</si>
  <si>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</si>
  <si>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</si>
  <si>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</si>
  <si>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</si>
  <si>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</si>
  <si>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</si>
  <si>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</si>
  <si>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</si>
  <si>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</si>
  <si>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</si>
  <si>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</si>
  <si>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</si>
  <si>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</si>
  <si>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</si>
  <si>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</si>
  <si>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</si>
  <si>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</si>
  <si>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</si>
  <si>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</si>
  <si>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</si>
  <si>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</si>
  <si>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</si>
  <si>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</si>
  <si>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</si>
  <si>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</si>
  <si>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</si>
  <si>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</si>
  <si>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</si>
  <si>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</si>
  <si>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</si>
  <si>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</si>
  <si>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</si>
  <si>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</si>
  <si>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</si>
  <si>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</si>
  <si>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</si>
  <si>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</si>
  <si>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</si>
  <si>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</si>
  <si>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</si>
  <si>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</si>
  <si>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</si>
  <si>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</si>
  <si>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</si>
  <si>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</si>
  <si>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</si>
  <si>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</si>
  <si>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</si>
  <si>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</si>
  <si>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</si>
  <si>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</si>
  <si>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</si>
  <si>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</si>
  <si>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</si>
  <si>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</si>
  <si>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</si>
  <si>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</si>
  <si>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</si>
  <si>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</si>
  <si>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</si>
  <si>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</si>
  <si>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</si>
  <si>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</si>
  <si>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</si>
  <si>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</si>
  <si>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</si>
  <si>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</si>
  <si>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</si>
  <si>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</si>
  <si>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</si>
  <si>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</si>
  <si>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</si>
  <si>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</si>
  <si>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</si>
  <si>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</si>
  <si>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</si>
  <si>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</si>
  <si>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</si>
  <si>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</si>
  <si>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</si>
  <si>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</si>
  <si>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</si>
  <si>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</si>
  <si>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</si>
  <si>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</si>
  <si>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</si>
  <si>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</si>
  <si>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</si>
  <si>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</si>
  <si>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</si>
  <si>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</si>
  <si>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</si>
  <si>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</si>
  <si>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</si>
  <si>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</si>
  <si>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</si>
  <si>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</si>
  <si>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</si>
  <si>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</si>
  <si>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</si>
  <si>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</si>
  <si>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</si>
  <si>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</si>
  <si>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</si>
  <si>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</si>
  <si>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</si>
  <si>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</si>
  <si>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</si>
  <si>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</si>
  <si>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</si>
  <si>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</si>
  <si>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</si>
  <si>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</si>
  <si>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</si>
  <si>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</si>
  <si>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</si>
  <si>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</si>
  <si>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</si>
  <si>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</si>
  <si>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</si>
  <si>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</si>
  <si>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</si>
  <si>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</si>
  <si>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</si>
  <si>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</si>
  <si>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</si>
  <si>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</si>
  <si>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</si>
  <si>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</si>
  <si>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</si>
  <si>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</si>
  <si>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</si>
  <si>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</si>
  <si>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</si>
  <si>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</si>
  <si>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</si>
  <si>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</si>
  <si>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</si>
  <si>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</si>
  <si>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</si>
  <si>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</si>
  <si>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</si>
  <si>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</si>
  <si>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</si>
  <si>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</si>
  <si>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</si>
  <si>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</si>
  <si>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</si>
  <si>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</si>
  <si>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</si>
  <si>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</si>
  <si>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</si>
  <si>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</si>
  <si>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</si>
  <si>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</si>
  <si>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</si>
  <si>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</si>
  <si>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</si>
  <si>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</si>
  <si>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</si>
  <si>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</si>
  <si>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</si>
  <si>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</si>
  <si>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</si>
  <si>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</si>
  <si>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</si>
  <si>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</si>
  <si>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</si>
  <si>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</si>
  <si>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</si>
  <si>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</si>
  <si>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</si>
  <si>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</si>
  <si>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</si>
  <si>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</si>
  <si>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</si>
  <si>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</si>
  <si>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</si>
  <si>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</si>
  <si>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</si>
  <si>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</si>
  <si>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</si>
  <si>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</si>
  <si>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</si>
  <si>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</si>
  <si>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</si>
  <si>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</si>
  <si>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</si>
  <si>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</si>
  <si>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</si>
  <si>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</si>
  <si>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</si>
  <si>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</si>
  <si>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</si>
  <si>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</si>
  <si>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</si>
  <si>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</si>
  <si>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</si>
  <si>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</si>
  <si>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</si>
  <si>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</si>
  <si>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</si>
  <si>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</si>
  <si>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</si>
  <si>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</si>
  <si>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</si>
  <si>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</si>
  <si>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</si>
  <si>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</si>
  <si>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</si>
  <si>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</si>
  <si>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</si>
  <si>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</si>
  <si>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</si>
  <si>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</si>
  <si>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</si>
  <si>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</si>
  <si>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</si>
  <si>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</si>
  <si>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</si>
  <si>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</si>
  <si>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</si>
  <si>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</si>
  <si>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</si>
  <si>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</si>
  <si>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</si>
  <si>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</si>
  <si>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</si>
  <si>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</si>
  <si>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</si>
  <si>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</si>
  <si>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</si>
  <si>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</si>
  <si>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</si>
  <si>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</si>
  <si>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</si>
  <si>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</si>
  <si>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</si>
  <si>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</si>
  <si>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</si>
  <si>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</si>
  <si>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</si>
  <si>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</si>
  <si>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</si>
  <si>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</si>
  <si>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</si>
  <si>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</si>
  <si>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</si>
  <si>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</si>
  <si>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</si>
  <si>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</si>
  <si>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</si>
  <si>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</si>
  <si>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</si>
  <si>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</si>
  <si>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</si>
  <si>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</si>
  <si>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</si>
  <si>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</si>
  <si>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</si>
  <si>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</si>
  <si>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</si>
  <si>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</si>
  <si>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</si>
  <si>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</si>
  <si>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</si>
  <si>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</si>
  <si>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</si>
  <si>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</si>
  <si>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</si>
  <si>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</si>
  <si>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</si>
  <si>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</si>
  <si>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</si>
  <si>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</si>
  <si>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</si>
  <si>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</si>
  <si>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</si>
  <si>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</si>
  <si>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</si>
  <si>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</si>
  <si>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</si>
  <si>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</si>
  <si>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</si>
  <si>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</si>
  <si>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</si>
  <si>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</si>
  <si>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</si>
  <si>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</si>
  <si>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</si>
  <si>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</si>
  <si>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</si>
  <si>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</si>
  <si>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</si>
  <si>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</si>
  <si>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</si>
  <si>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</si>
  <si>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</si>
  <si>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</si>
  <si>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</si>
  <si>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</si>
  <si>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</si>
  <si>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</si>
  <si>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</si>
  <si>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</si>
  <si>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</si>
  <si>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</si>
  <si>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</si>
  <si>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</si>
  <si>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</si>
  <si>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</si>
  <si>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</si>
  <si>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</si>
  <si>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</si>
  <si>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</si>
  <si>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</si>
  <si>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</si>
  <si>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</si>
  <si>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</si>
  <si>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</si>
  <si>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</si>
  <si>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</si>
  <si>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</si>
  <si>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</si>
  <si>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</si>
  <si>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</si>
  <si>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</si>
  <si>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</si>
  <si>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</si>
  <si>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</si>
  <si>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</si>
  <si>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</si>
  <si>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</si>
  <si>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</si>
  <si>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</si>
  <si>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</si>
  <si>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</si>
  <si>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</si>
  <si>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</si>
  <si>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</si>
  <si>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</si>
  <si>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</si>
  <si>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</si>
  <si>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</si>
  <si>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</si>
  <si>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</si>
  <si>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</si>
  <si>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</si>
  <si>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</si>
  <si>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</si>
  <si>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</si>
  <si>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</si>
  <si>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</si>
  <si>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</si>
  <si>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</si>
  <si>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</si>
  <si>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</si>
  <si>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</si>
  <si>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</si>
  <si>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</si>
  <si>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</si>
  <si>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</si>
  <si>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</si>
  <si>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</si>
  <si>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</si>
  <si>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</si>
  <si>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</si>
  <si>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</si>
  <si>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</si>
  <si>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</si>
  <si>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</si>
  <si>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</si>
  <si>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</si>
  <si>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</si>
  <si>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</si>
  <si>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</si>
  <si>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</si>
  <si>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</si>
  <si>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</si>
  <si>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</si>
  <si>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</si>
  <si>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</si>
  <si>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</si>
  <si>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</si>
  <si>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</si>
  <si>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</si>
  <si>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</si>
  <si>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</si>
  <si>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</si>
  <si>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</si>
  <si>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</si>
  <si>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</si>
  <si>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</si>
  <si>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</si>
  <si>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</si>
  <si>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</si>
  <si>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</si>
  <si>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</si>
  <si>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</si>
  <si>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</si>
  <si>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</si>
  <si>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</si>
  <si>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</si>
  <si>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</si>
  <si>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</si>
  <si>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</si>
  <si>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</si>
  <si>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</si>
  <si>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</si>
  <si>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</si>
  <si>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</si>
  <si>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</si>
  <si>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</si>
  <si>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</si>
  <si>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</si>
  <si>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</si>
  <si>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</si>
  <si>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</si>
  <si>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</si>
  <si>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</si>
  <si>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</si>
  <si>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</si>
  <si>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</si>
  <si>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</si>
  <si>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</si>
  <si>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</si>
  <si>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</si>
  <si>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</si>
  <si>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</si>
  <si>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</si>
  <si>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</si>
  <si>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</si>
  <si>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</si>
  <si>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</si>
  <si>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</si>
  <si>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</si>
  <si>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</si>
  <si>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</si>
  <si>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</si>
  <si>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</si>
  <si>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</si>
  <si>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</si>
  <si>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</si>
  <si>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</si>
  <si>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</si>
  <si>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</si>
  <si>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</si>
  <si>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</si>
  <si>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</si>
  <si>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</si>
  <si>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</si>
  <si>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</si>
  <si>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</si>
  <si>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</si>
  <si>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</si>
  <si>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</si>
  <si>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</si>
  <si>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</si>
  <si>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</si>
  <si>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</si>
  <si>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</si>
  <si>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</si>
  <si>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</si>
  <si>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</si>
  <si>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</si>
  <si>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</si>
  <si>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</si>
  <si>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</si>
  <si>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</si>
  <si>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</si>
  <si>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</si>
  <si>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</si>
  <si>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</si>
  <si>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</si>
  <si>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</si>
  <si>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</si>
  <si>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</si>
  <si>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</si>
  <si>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</si>
  <si>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</si>
  <si>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</si>
  <si>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</si>
  <si>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</si>
  <si>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</si>
  <si>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</si>
  <si>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</si>
  <si>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</si>
  <si>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</si>
  <si>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</si>
  <si>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</si>
  <si>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</si>
  <si>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</si>
  <si>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</si>
  <si>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</si>
  <si>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</si>
  <si>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</si>
  <si>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</si>
  <si>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</si>
  <si>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</si>
  <si>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</si>
  <si>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</si>
  <si>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</si>
  <si>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</si>
  <si>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</si>
  <si>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</si>
  <si>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</si>
  <si>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</si>
  <si>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</si>
  <si>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</si>
  <si>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</si>
  <si>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</si>
  <si>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</si>
  <si>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</si>
  <si>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</si>
  <si>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</si>
  <si>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</si>
  <si>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</si>
  <si>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</si>
  <si>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</si>
  <si>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</si>
  <si>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</si>
  <si>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</si>
  <si>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</si>
  <si>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</si>
  <si>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</si>
  <si>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</si>
  <si>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</si>
  <si>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</si>
  <si>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</si>
  <si>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</si>
  <si>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</si>
  <si>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</si>
  <si>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</si>
  <si>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</si>
  <si>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</si>
  <si>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</si>
  <si>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</si>
  <si>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</si>
  <si>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</si>
  <si>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</si>
  <si>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</si>
  <si>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</si>
  <si>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</si>
  <si>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</si>
  <si>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</si>
  <si>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</si>
  <si>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</si>
  <si>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</si>
  <si>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</si>
  <si>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</si>
  <si>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</si>
  <si>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</si>
  <si>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</si>
  <si>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</si>
  <si>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</si>
  <si>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</si>
  <si>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</si>
  <si>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</si>
  <si>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</si>
  <si>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</si>
  <si>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</si>
  <si>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</si>
  <si>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</si>
  <si>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</si>
  <si>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</si>
  <si>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</si>
  <si>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</si>
  <si>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</si>
  <si>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</si>
  <si>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</si>
  <si>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</si>
  <si>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</si>
  <si>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</si>
  <si>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</si>
  <si>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</si>
  <si>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</si>
  <si>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</si>
  <si>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</si>
  <si>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</si>
  <si>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</si>
  <si>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</si>
  <si>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</si>
  <si>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</si>
  <si>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</si>
  <si>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</si>
  <si>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</si>
  <si>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</si>
  <si>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</si>
  <si>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</si>
  <si>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</si>
  <si>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</si>
  <si>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</si>
  <si>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</si>
  <si>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</si>
  <si>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</si>
  <si>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</si>
  <si>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</si>
  <si>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</si>
  <si>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</si>
  <si>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</si>
  <si>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</si>
  <si>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</si>
  <si>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</si>
  <si>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</si>
  <si>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</si>
  <si>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</si>
  <si>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</si>
  <si>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</si>
  <si>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</si>
  <si>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</si>
  <si>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</si>
  <si>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</si>
  <si>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</si>
  <si>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</si>
  <si>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</si>
  <si>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</si>
  <si>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</si>
  <si>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</si>
  <si>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</si>
  <si>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</si>
  <si>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</si>
  <si>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</si>
  <si>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</si>
  <si>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</si>
  <si>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</si>
  <si>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</si>
  <si>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</si>
  <si>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</si>
  <si>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</si>
  <si>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</si>
  <si>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</si>
  <si>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</si>
  <si>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</si>
  <si>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</si>
  <si>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</si>
  <si>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</si>
  <si>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</si>
  <si>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</si>
  <si>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</si>
  <si>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</si>
  <si>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</si>
  <si>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</si>
  <si>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</si>
  <si>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</si>
  <si>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</si>
  <si>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</si>
  <si>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</si>
  <si>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</si>
  <si>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</si>
  <si>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</si>
  <si>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</si>
  <si>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</si>
  <si>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</si>
  <si>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</si>
  <si>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</si>
  <si>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</si>
  <si>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</si>
  <si>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</si>
  <si>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</si>
  <si>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</si>
  <si>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</si>
  <si>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</si>
  <si>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</si>
  <si>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</si>
  <si>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</si>
  <si>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</si>
  <si>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</si>
  <si>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</si>
  <si>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</si>
  <si>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</si>
  <si>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</si>
  <si>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</si>
  <si>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</si>
  <si>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</si>
  <si>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</si>
  <si>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</si>
  <si>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</si>
  <si>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</si>
  <si>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</si>
  <si>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</si>
  <si>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</si>
  <si>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</si>
  <si>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</si>
  <si>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</si>
  <si>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</si>
  <si>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</si>
  <si>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</si>
  <si>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</si>
  <si>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</si>
  <si>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</si>
  <si>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</si>
  <si>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</si>
  <si>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</si>
  <si>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</si>
  <si>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</si>
  <si>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</si>
  <si>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</si>
  <si>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</si>
  <si>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</si>
  <si>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</si>
  <si>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</si>
  <si>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</si>
  <si>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</si>
  <si>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</si>
  <si>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</si>
  <si>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</si>
  <si>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</si>
  <si>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</si>
  <si>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</si>
  <si>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</si>
  <si>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</si>
  <si>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</si>
  <si>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</si>
  <si>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</si>
  <si>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</si>
  <si>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</si>
  <si>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</si>
  <si>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</si>
  <si>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</si>
  <si>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</si>
  <si>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</si>
  <si>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</si>
  <si>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</si>
  <si>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</si>
  <si>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</si>
  <si>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</si>
  <si>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</si>
  <si>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</si>
  <si>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</si>
  <si>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</si>
  <si>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</si>
  <si>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</si>
  <si>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</si>
  <si>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</si>
  <si>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</si>
  <si>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</si>
  <si>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</si>
  <si>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</si>
  <si>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</si>
  <si>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</si>
  <si>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</si>
  <si>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</si>
  <si>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</si>
  <si>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</si>
  <si>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</si>
  <si>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</si>
  <si>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</si>
  <si>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</si>
  <si>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</si>
  <si>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</si>
  <si>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</si>
  <si>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</si>
  <si>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</si>
  <si>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</si>
  <si>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</si>
  <si>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</si>
  <si>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</si>
  <si>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</si>
  <si>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</si>
  <si>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</si>
  <si>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</si>
  <si>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</si>
  <si>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</si>
  <si>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</si>
  <si>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</si>
  <si>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</si>
  <si>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</si>
  <si>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</si>
  <si>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</si>
  <si>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</si>
  <si>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</si>
  <si>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</si>
  <si>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</si>
  <si>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</si>
  <si>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</si>
  <si>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</si>
  <si>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</si>
  <si>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</si>
  <si>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</si>
  <si>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</si>
  <si>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</si>
  <si>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</si>
  <si>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</si>
  <si>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</si>
  <si>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</si>
  <si>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</si>
  <si>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</si>
  <si>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</si>
  <si>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</si>
  <si>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</si>
  <si>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</si>
  <si>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</si>
  <si>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</si>
  <si>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</si>
  <si>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</si>
  <si>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</si>
  <si>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</si>
  <si>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</si>
  <si>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</si>
  <si>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</si>
  <si>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</si>
  <si>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</si>
  <si>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</si>
  <si>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</si>
  <si>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</si>
  <si>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</si>
  <si>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</si>
  <si>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</si>
  <si>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</si>
  <si>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</si>
  <si>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</si>
  <si>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</si>
  <si>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</si>
  <si>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</si>
  <si>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</si>
  <si>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</si>
  <si>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</si>
  <si>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</si>
  <si>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</si>
  <si>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</si>
  <si>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</si>
  <si>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</si>
  <si>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</si>
  <si>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</si>
  <si>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</si>
  <si>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</si>
  <si>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</si>
  <si>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</si>
  <si>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</si>
  <si>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</si>
  <si>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</si>
  <si>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</si>
  <si>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</si>
  <si>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</si>
  <si>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</si>
  <si>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</si>
  <si>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</si>
  <si>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</si>
  <si>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</si>
  <si>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</si>
  <si>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</si>
  <si>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</si>
  <si>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</si>
  <si>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</si>
  <si>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</si>
  <si>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</si>
  <si>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</si>
  <si>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</si>
  <si>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</si>
  <si>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</si>
  <si>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</si>
  <si>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</si>
  <si>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</si>
  <si>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</si>
  <si>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</si>
  <si>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</si>
  <si>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</si>
  <si>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</si>
  <si>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</si>
  <si>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</si>
  <si>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</si>
  <si>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</si>
  <si>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</si>
  <si>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</si>
  <si>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</si>
  <si>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</si>
  <si>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</si>
  <si>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</si>
  <si>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</si>
  <si>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</si>
  <si>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</si>
  <si>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</si>
  <si>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</si>
  <si>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</si>
  <si>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</si>
  <si>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</si>
  <si>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</si>
  <si>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</si>
  <si>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</si>
  <si>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</si>
  <si>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</si>
  <si>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</si>
  <si>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</si>
  <si>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</si>
  <si>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</si>
  <si>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</si>
  <si>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</si>
  <si>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</si>
  <si>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</si>
  <si>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</si>
  <si>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</si>
  <si>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</si>
  <si>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</si>
  <si>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</si>
  <si>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</si>
  <si>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</si>
  <si>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</si>
  <si>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</si>
  <si>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</si>
  <si>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</si>
  <si>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</si>
  <si>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</si>
  <si>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</si>
  <si>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</si>
  <si>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</si>
  <si>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</si>
  <si>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</si>
  <si>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</si>
  <si>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</si>
  <si>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</si>
  <si>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</si>
  <si>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</si>
  <si>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</si>
  <si>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</si>
  <si>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</si>
  <si>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</si>
  <si>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</si>
  <si>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</si>
  <si>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</si>
  <si>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</si>
  <si>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</si>
  <si>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</si>
  <si>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</si>
  <si>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</si>
  <si>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</si>
  <si>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</si>
  <si>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</si>
  <si>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</si>
  <si>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</si>
  <si>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</si>
  <si>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</si>
  <si>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</si>
  <si>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</si>
  <si>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</si>
  <si>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</si>
  <si>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</si>
  <si>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</si>
  <si>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</si>
  <si>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</si>
  <si>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</si>
  <si>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</si>
  <si>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</si>
  <si>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</si>
  <si>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</si>
  <si>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</si>
  <si>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</si>
  <si>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</si>
  <si>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</si>
  <si>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</si>
  <si>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</si>
  <si>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</si>
  <si>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</si>
  <si>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</si>
  <si>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</si>
  <si>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</si>
  <si>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</si>
  <si>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</si>
  <si>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</si>
  <si>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</si>
  <si>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</si>
  <si>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</si>
  <si>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</si>
  <si>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</si>
  <si>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</si>
  <si>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</si>
  <si>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</si>
  <si>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</si>
  <si>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</si>
  <si>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</si>
  <si>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</si>
  <si>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</si>
  <si>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</si>
  <si>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</si>
  <si>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</si>
  <si>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</si>
  <si>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</si>
  <si>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</si>
  <si>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</si>
  <si>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</si>
  <si>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</si>
  <si>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</si>
  <si>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</si>
  <si>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</si>
  <si>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</si>
  <si>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</si>
  <si>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</si>
  <si>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</si>
  <si>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</si>
  <si>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</si>
  <si>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</si>
  <si>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</si>
  <si>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</si>
  <si>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</si>
  <si>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</si>
  <si>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</si>
  <si>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</si>
  <si>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</si>
  <si>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</si>
  <si>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</si>
  <si>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</si>
  <si>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</si>
  <si>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</si>
  <si>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</si>
  <si>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</si>
  <si>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</si>
  <si>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</si>
  <si>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</si>
  <si>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</si>
  <si>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</si>
  <si>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</si>
  <si>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</si>
  <si>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</si>
  <si>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</si>
  <si>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</si>
  <si>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</si>
  <si>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</si>
  <si>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</si>
  <si>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</si>
  <si>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</si>
  <si>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</si>
  <si>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</si>
  <si>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</si>
  <si>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</si>
  <si>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</si>
  <si>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</si>
  <si>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</si>
  <si>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</si>
  <si>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</si>
  <si>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</si>
  <si>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</si>
  <si>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</si>
  <si>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</si>
  <si>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</si>
  <si>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</si>
  <si>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</si>
  <si>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</si>
  <si>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</si>
  <si>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</si>
  <si>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</si>
  <si>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</si>
  <si>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</si>
  <si>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</si>
  <si>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</si>
  <si>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</si>
  <si>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</si>
  <si>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</si>
  <si>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</si>
  <si>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</si>
  <si>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</si>
  <si>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</si>
  <si>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</si>
  <si>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</si>
  <si>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</si>
  <si>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</si>
  <si>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</si>
  <si>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</si>
  <si>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</si>
  <si>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</si>
  <si>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</si>
  <si>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</si>
  <si>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</si>
  <si>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</si>
  <si>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</si>
  <si>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</si>
  <si>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</si>
  <si>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</si>
  <si>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</si>
  <si>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</si>
  <si>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</si>
  <si>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</si>
  <si>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</si>
  <si>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</si>
  <si>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</si>
  <si>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</si>
  <si>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</si>
  <si>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</si>
  <si>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</si>
  <si>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</si>
  <si>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</si>
  <si>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</si>
  <si>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</si>
  <si>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</si>
  <si>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</si>
  <si>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</si>
  <si>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</si>
  <si>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</si>
  <si>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</si>
  <si>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</si>
  <si>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</si>
  <si>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</si>
  <si>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</si>
  <si>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</si>
  <si>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</si>
  <si>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</si>
  <si>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</si>
  <si>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</si>
  <si>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</si>
  <si>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</si>
  <si>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</si>
  <si>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</si>
  <si>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</si>
  <si>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</si>
  <si>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</si>
  <si>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</si>
  <si>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</si>
  <si>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</si>
  <si>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</si>
  <si>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</si>
  <si>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</si>
  <si>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</si>
  <si>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</si>
  <si>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</si>
  <si>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</si>
  <si>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</si>
  <si>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</si>
  <si>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</si>
  <si>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</si>
  <si>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</si>
  <si>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</si>
  <si>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</si>
  <si>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</si>
  <si>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</si>
  <si>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</si>
  <si>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</si>
  <si>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</si>
  <si>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</si>
  <si>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</si>
  <si>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</si>
  <si>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</si>
  <si>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</si>
  <si>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</si>
  <si>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</si>
  <si>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</si>
  <si>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</si>
  <si>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</si>
  <si>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</si>
  <si>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</si>
  <si>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</si>
  <si>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</si>
  <si>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</si>
  <si>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</si>
  <si>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</si>
  <si>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</si>
  <si>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</si>
  <si>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</si>
  <si>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</si>
  <si>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</si>
  <si>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</si>
  <si>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</si>
  <si>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</si>
  <si>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</si>
  <si>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</si>
  <si>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</si>
  <si>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</si>
  <si>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</si>
  <si>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</si>
  <si>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</si>
  <si>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</si>
  <si>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</si>
  <si>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</si>
  <si>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</si>
  <si>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</si>
  <si>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</si>
  <si>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</si>
  <si>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</si>
  <si>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</si>
  <si>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</si>
  <si>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</si>
  <si>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</si>
  <si>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</si>
  <si>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</si>
  <si>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</si>
  <si>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</si>
  <si>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</si>
  <si>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</si>
  <si>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</si>
  <si>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</si>
  <si>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</si>
  <si>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</si>
  <si>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</si>
  <si>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</si>
  <si>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</si>
  <si>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</si>
  <si>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</si>
  <si>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</si>
  <si>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</si>
  <si>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</si>
  <si>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</si>
  <si>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</si>
  <si>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</si>
  <si>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</si>
  <si>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</si>
  <si>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</si>
  <si>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</si>
  <si>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</si>
  <si>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</si>
  <si>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</si>
  <si>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</si>
  <si>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</si>
  <si>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</si>
  <si>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</si>
  <si>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</si>
  <si>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</si>
  <si>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</si>
  <si>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</si>
  <si>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</si>
  <si>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</si>
  <si>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</si>
  <si>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</si>
  <si>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</si>
  <si>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</si>
  <si>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</si>
  <si>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</si>
  <si>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</si>
  <si>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</si>
  <si>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</si>
  <si>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</si>
  <si>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</si>
  <si>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</si>
  <si>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</si>
  <si>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</si>
  <si>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</si>
  <si>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</si>
  <si>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</si>
  <si>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</si>
  <si>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</si>
  <si>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</si>
  <si>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</si>
  <si>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</si>
  <si>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</si>
  <si>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</si>
  <si>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</si>
  <si>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</si>
  <si>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</si>
  <si>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</si>
  <si>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</si>
  <si>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</si>
  <si>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</si>
  <si>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</si>
  <si>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</si>
  <si>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</si>
  <si>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</si>
  <si>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</si>
  <si>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</si>
  <si>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</si>
  <si>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</si>
  <si>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</si>
  <si>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</si>
  <si>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</si>
  <si>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</si>
  <si>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</si>
  <si>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</si>
  <si>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</si>
  <si>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</si>
  <si>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</si>
  <si>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</si>
  <si>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</si>
  <si>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</si>
  <si>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</si>
  <si>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</si>
  <si>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</si>
  <si>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</si>
  <si>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</si>
  <si>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</si>
  <si>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</si>
  <si>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</si>
  <si>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</si>
  <si>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</si>
  <si>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</si>
  <si>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</si>
  <si>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</si>
  <si>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</si>
  <si>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</si>
  <si>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</si>
  <si>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</si>
  <si>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</si>
  <si>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</si>
  <si>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</si>
  <si>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</si>
  <si>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</si>
  <si>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</si>
  <si>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</si>
  <si>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</si>
  <si>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</si>
  <si>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</si>
  <si>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</si>
  <si>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</si>
  <si>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</si>
  <si>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</si>
  <si>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</si>
  <si>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</si>
  <si>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</si>
  <si>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</si>
  <si>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</si>
  <si>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</si>
  <si>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</si>
  <si>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</si>
  <si>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</si>
  <si>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</si>
  <si>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</si>
  <si>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</si>
  <si>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</si>
  <si>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</si>
  <si>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</si>
  <si>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</si>
  <si>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</si>
  <si>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</si>
  <si>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</si>
  <si>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</si>
  <si>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</si>
  <si>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</si>
  <si>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</si>
  <si>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</si>
  <si>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</si>
  <si>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</si>
  <si>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</si>
  <si>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</si>
  <si>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</si>
  <si>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</si>
  <si>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</si>
  <si>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</si>
  <si>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</si>
  <si>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</si>
  <si>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</si>
  <si>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</si>
  <si>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</si>
  <si>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</si>
  <si>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</si>
  <si>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</si>
  <si>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</si>
  <si>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</si>
  <si>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</si>
  <si>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</si>
  <si>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</si>
  <si>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</si>
  <si>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</si>
  <si>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</si>
  <si>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</si>
  <si>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</si>
  <si>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</si>
  <si>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</si>
  <si>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</si>
  <si>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</si>
  <si>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</si>
  <si>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</si>
  <si>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</si>
  <si>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</si>
  <si>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</si>
  <si>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</si>
  <si>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</si>
  <si>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</si>
  <si>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</si>
  <si>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</si>
  <si>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</si>
  <si>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</si>
  <si>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</si>
  <si>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</si>
  <si>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</si>
  <si>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</si>
  <si>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</si>
  <si>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</si>
  <si>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</si>
  <si>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</si>
  <si>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</si>
  <si>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</si>
  <si>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</si>
  <si>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</si>
  <si>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</si>
  <si>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</si>
  <si>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</si>
  <si>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</si>
  <si>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</si>
  <si>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</si>
  <si>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</si>
  <si>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</si>
  <si>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</si>
  <si>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</si>
  <si>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</si>
  <si>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</si>
  <si>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</si>
  <si>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</si>
  <si>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</si>
  <si>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</si>
  <si>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</si>
  <si>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</si>
  <si>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</si>
  <si>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</si>
  <si>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</si>
  <si>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</si>
  <si>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</si>
  <si>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</si>
  <si>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</si>
  <si>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</si>
  <si>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</si>
  <si>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</si>
  <si>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</si>
  <si>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</si>
  <si>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</si>
  <si>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</si>
  <si>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</si>
  <si>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</si>
  <si>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</si>
  <si>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</si>
  <si>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</si>
  <si>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</si>
  <si>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</si>
  <si>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</si>
  <si>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</si>
  <si>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</si>
  <si>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</si>
  <si>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</si>
  <si>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</si>
  <si>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</si>
  <si>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</si>
  <si>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</si>
  <si>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</si>
  <si>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</si>
  <si>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</si>
  <si>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</si>
  <si>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</si>
  <si>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</si>
  <si>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</si>
  <si>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</si>
  <si>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</si>
  <si>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</si>
  <si>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</si>
  <si>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</si>
  <si>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</si>
  <si>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</si>
  <si>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</si>
  <si>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</si>
  <si>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</si>
  <si>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</si>
  <si>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</si>
  <si>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</si>
  <si>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</si>
  <si>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</si>
  <si>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</si>
  <si>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</si>
  <si>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</si>
  <si>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</si>
  <si>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</si>
  <si>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</si>
  <si>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</si>
  <si>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</si>
  <si>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</si>
  <si>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</si>
  <si>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</si>
  <si>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</si>
  <si>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</si>
  <si>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</si>
  <si>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</si>
  <si>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</si>
  <si>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</si>
  <si>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</si>
  <si>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</si>
  <si>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</si>
  <si>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</si>
  <si>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</si>
  <si>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</si>
  <si>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</si>
  <si>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</si>
  <si>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</si>
  <si>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</si>
  <si>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</si>
  <si>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</si>
  <si>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</si>
  <si>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</si>
  <si>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</si>
  <si>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</si>
  <si>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</si>
  <si>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</si>
  <si>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</si>
  <si>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</si>
  <si>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</si>
  <si>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</si>
  <si>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</si>
  <si>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</si>
  <si>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</si>
  <si>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</si>
  <si>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</si>
  <si>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</si>
  <si>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</si>
  <si>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</si>
  <si>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</si>
  <si>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</si>
  <si>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</si>
  <si>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</si>
  <si>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</si>
  <si>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</si>
  <si>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</si>
  <si>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</si>
  <si>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</si>
  <si>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</si>
  <si>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</si>
  <si>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</si>
  <si>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</si>
  <si>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</si>
  <si>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</si>
  <si>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</si>
  <si>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</si>
  <si>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</si>
  <si>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</si>
  <si>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</si>
  <si>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</si>
  <si>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</si>
  <si>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</si>
  <si>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</si>
  <si>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</si>
  <si>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</si>
  <si>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</si>
  <si>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</si>
  <si>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</si>
  <si>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</si>
  <si>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</si>
  <si>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</si>
  <si>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</si>
  <si>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</si>
  <si>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</si>
  <si>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</si>
  <si>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</si>
  <si>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</si>
  <si>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</si>
  <si>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</si>
  <si>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</si>
  <si>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</si>
  <si>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</si>
  <si>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</si>
  <si>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</si>
  <si>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</si>
  <si>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</si>
  <si>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</si>
  <si>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</si>
  <si>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</si>
  <si>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</si>
  <si>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</si>
  <si>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</si>
  <si>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</si>
  <si>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</si>
  <si>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</si>
  <si>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</si>
  <si>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</si>
  <si>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</si>
  <si>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</si>
  <si>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</si>
  <si>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</si>
  <si>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</si>
  <si>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</si>
  <si>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</si>
  <si>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</si>
  <si>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</si>
  <si>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</si>
  <si>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</si>
  <si>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</si>
  <si>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</si>
  <si>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</si>
  <si>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</si>
  <si>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</si>
  <si>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</si>
  <si>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</si>
  <si>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</si>
  <si>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</si>
  <si>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</si>
  <si>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</si>
  <si>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</si>
  <si>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</si>
  <si>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</si>
  <si>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</si>
  <si>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</si>
  <si>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</si>
  <si>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</si>
  <si>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</si>
  <si>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</si>
  <si>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</si>
  <si>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</si>
  <si>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</si>
  <si>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</si>
  <si>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</si>
  <si>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</si>
  <si>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</si>
  <si>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</si>
  <si>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</si>
  <si>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</si>
  <si>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</si>
  <si>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</si>
  <si>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</si>
  <si>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</si>
  <si>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</si>
  <si>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</si>
  <si>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</si>
  <si>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</si>
  <si>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</si>
  <si>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</si>
  <si>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</si>
  <si>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</si>
  <si>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</si>
  <si>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</si>
  <si>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</si>
  <si>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</si>
  <si>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</si>
  <si>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</si>
  <si>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</si>
  <si>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</si>
  <si>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</si>
  <si>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</si>
  <si>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</si>
  <si>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</si>
  <si>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</si>
  <si>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</si>
  <si>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</si>
  <si>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</si>
  <si>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</si>
  <si>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</si>
  <si>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</si>
  <si>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</si>
  <si>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</si>
  <si>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</si>
  <si>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</si>
  <si>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</si>
  <si>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</si>
  <si>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</si>
  <si>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</si>
  <si>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</si>
  <si>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</si>
  <si>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</si>
  <si>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</si>
  <si>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</si>
  <si>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</si>
  <si>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</si>
  <si>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</si>
  <si>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</si>
  <si>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</si>
  <si>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</si>
  <si>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</si>
  <si>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</si>
  <si>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</si>
  <si>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</si>
  <si>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</si>
  <si>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</si>
  <si>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</si>
  <si>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</si>
  <si>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</si>
  <si>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</si>
  <si>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</si>
  <si>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</si>
  <si>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</si>
  <si>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</si>
  <si>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</si>
  <si>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</si>
  <si>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</si>
  <si>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</si>
  <si>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</si>
  <si>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</si>
  <si>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</si>
  <si>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</si>
  <si>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</si>
  <si>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</si>
  <si>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</si>
  <si>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</si>
  <si>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</si>
  <si>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</si>
  <si>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</si>
  <si>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</si>
  <si>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</si>
  <si>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</si>
  <si>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</si>
  <si>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</si>
  <si>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</si>
  <si>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</si>
  <si>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</si>
  <si>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</si>
  <si>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</si>
  <si>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</si>
  <si>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</si>
  <si>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</si>
  <si>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</si>
  <si>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</si>
  <si>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</si>
  <si>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</si>
  <si>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</si>
  <si>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</si>
  <si>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</si>
  <si>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</si>
  <si>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</si>
  <si>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</si>
  <si>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</si>
  <si>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</si>
  <si>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</si>
  <si>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</si>
  <si>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</si>
  <si>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</si>
  <si>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</si>
  <si>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</si>
  <si>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</si>
  <si>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</si>
  <si>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</si>
  <si>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</si>
  <si>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</si>
  <si>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</si>
  <si>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</si>
  <si>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</si>
  <si>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</si>
  <si>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</si>
  <si>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</si>
  <si>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</si>
  <si>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</si>
  <si>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</si>
  <si>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</si>
  <si>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</si>
  <si>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</si>
  <si>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</si>
  <si>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</si>
  <si>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</si>
  <si>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</si>
  <si>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</si>
  <si>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</si>
  <si>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</si>
  <si>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</si>
  <si>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</si>
  <si>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</si>
  <si>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</si>
  <si>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</si>
  <si>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</si>
  <si>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</si>
  <si>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</si>
  <si>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</si>
  <si>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</si>
  <si>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</si>
  <si>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</si>
  <si>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</si>
  <si>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</si>
  <si>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</si>
  <si>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</si>
  <si>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</si>
  <si>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</si>
  <si>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</si>
  <si>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</si>
  <si>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</si>
  <si>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</si>
  <si>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</si>
  <si>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</si>
  <si>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</si>
  <si>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</si>
  <si>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</si>
  <si>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</si>
  <si>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</si>
  <si>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</si>
  <si>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</si>
  <si>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</si>
  <si>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</si>
  <si>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</si>
  <si>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</si>
  <si>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</si>
  <si>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</si>
  <si>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</si>
  <si>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</si>
  <si>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</si>
  <si>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</si>
  <si>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</si>
  <si>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</si>
  <si>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</si>
  <si>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</si>
  <si>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</si>
  <si>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</si>
  <si>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</si>
  <si>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</si>
  <si>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</si>
  <si>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</si>
  <si>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</si>
  <si>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</si>
  <si>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</si>
  <si>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</si>
  <si>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</si>
  <si>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</si>
  <si>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</si>
  <si>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</si>
  <si>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</si>
  <si>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</si>
  <si>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</si>
  <si>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</si>
  <si>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</si>
  <si>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</si>
  <si>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</si>
  <si>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</si>
  <si>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</si>
  <si>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</si>
  <si>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</si>
  <si>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</si>
  <si>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</si>
  <si>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</si>
  <si>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</si>
  <si>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</si>
  <si>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</si>
  <si>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</si>
  <si>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</si>
  <si>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</si>
  <si>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</si>
  <si>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</si>
  <si>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</si>
  <si>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</si>
  <si>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</si>
  <si>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</si>
  <si>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</si>
  <si>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</si>
  <si>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</si>
  <si>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</si>
  <si>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</si>
  <si>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</si>
  <si>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</si>
  <si>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</si>
  <si>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</si>
  <si>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</si>
  <si>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</si>
  <si>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</si>
  <si>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</si>
  <si>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</si>
  <si>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</si>
  <si>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</si>
  <si>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</si>
  <si>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</si>
  <si>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</si>
  <si>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</si>
  <si>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</si>
  <si>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</si>
  <si>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</si>
  <si>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</si>
  <si>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</si>
  <si>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</si>
  <si>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</si>
  <si>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</si>
  <si>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</si>
  <si>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</si>
  <si>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</si>
  <si>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</si>
  <si>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</si>
  <si>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</si>
  <si>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</si>
  <si>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</si>
  <si>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</si>
  <si>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</si>
  <si>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</si>
  <si>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</si>
  <si>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</si>
  <si>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</si>
  <si>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</si>
  <si>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</si>
  <si>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</si>
  <si>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</si>
  <si>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</si>
  <si>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</si>
  <si>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</si>
  <si>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</si>
  <si>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</si>
  <si>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</si>
  <si>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</si>
  <si>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</si>
  <si>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</si>
  <si>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</si>
  <si>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</si>
  <si>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</si>
  <si>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</si>
  <si>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</si>
  <si>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</si>
  <si>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</si>
  <si>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</si>
  <si>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</si>
  <si>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</si>
  <si>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</si>
  <si>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</si>
  <si>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</si>
  <si>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</si>
  <si>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</si>
  <si>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</si>
  <si>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</si>
  <si>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</si>
  <si>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</si>
  <si>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</si>
  <si>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</si>
  <si>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</si>
  <si>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</si>
  <si>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</si>
  <si>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</si>
  <si>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</si>
  <si>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</si>
  <si>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</si>
  <si>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</si>
  <si>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</si>
  <si>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</si>
  <si>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</si>
  <si>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</si>
  <si>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</si>
  <si>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</si>
  <si>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</si>
  <si>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</si>
  <si>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</si>
  <si>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</si>
  <si>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</si>
  <si>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</si>
  <si>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</si>
  <si>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</si>
  <si>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</si>
  <si>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</si>
  <si>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</si>
  <si>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</si>
  <si>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</si>
  <si>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</si>
  <si>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</si>
  <si>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</si>
  <si>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</si>
  <si>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</si>
  <si>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</si>
  <si>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</si>
  <si>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</si>
  <si>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</si>
  <si>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</si>
  <si>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</si>
  <si>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</si>
  <si>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</si>
  <si>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</si>
  <si>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</si>
  <si>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</si>
  <si>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</si>
  <si>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</si>
  <si>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</si>
  <si>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</si>
  <si>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</si>
  <si>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</si>
  <si>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</si>
  <si>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</si>
  <si>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</si>
  <si>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</si>
  <si>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</si>
  <si>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</si>
  <si>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</si>
  <si>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</si>
  <si>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</si>
  <si>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</si>
  <si>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</si>
  <si>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</si>
  <si>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</si>
  <si>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</si>
  <si>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</si>
  <si>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</si>
  <si>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</si>
  <si>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</si>
  <si>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</si>
  <si>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</si>
  <si>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</si>
  <si>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</si>
  <si>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</si>
  <si>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</si>
  <si>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</si>
  <si>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</si>
  <si>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</si>
  <si>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</si>
  <si>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</si>
  <si>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</si>
  <si>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</si>
  <si>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</si>
  <si>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</si>
  <si>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</si>
  <si>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</si>
  <si>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</si>
  <si>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</si>
  <si>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</si>
  <si>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</si>
  <si>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</si>
  <si>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</si>
  <si>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</si>
  <si>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</si>
  <si>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</si>
  <si>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</si>
  <si>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</si>
  <si>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</si>
  <si>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</si>
  <si>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</si>
  <si>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</si>
  <si>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</si>
  <si>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</si>
  <si>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</si>
  <si>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</si>
  <si>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</si>
  <si>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</si>
  <si>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</si>
  <si>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</si>
  <si>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</si>
  <si>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</si>
  <si>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</si>
  <si>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</si>
  <si>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</si>
  <si>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</si>
  <si>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</si>
  <si>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</si>
  <si>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</si>
  <si>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</si>
  <si>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</si>
  <si>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</si>
  <si>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</si>
  <si>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</si>
  <si>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</si>
  <si>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</si>
  <si>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</si>
  <si>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</si>
  <si>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</si>
  <si>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</si>
  <si>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</si>
  <si>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</si>
  <si>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</si>
  <si>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</si>
  <si>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</si>
  <si>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</si>
  <si>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</si>
  <si>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</si>
  <si>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</si>
  <si>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</si>
  <si>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</si>
  <si>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</si>
  <si>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</si>
  <si>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</si>
  <si>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</si>
  <si>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</si>
  <si>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</si>
  <si>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</si>
  <si>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</si>
  <si>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</si>
  <si>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</si>
  <si>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</si>
  <si>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</si>
  <si>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</si>
  <si>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</si>
  <si>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</si>
  <si>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</si>
  <si>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</si>
  <si>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</si>
  <si>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</si>
  <si>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</si>
  <si>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</si>
  <si>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</si>
  <si>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</si>
  <si>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</si>
  <si>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</si>
  <si>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</si>
  <si>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</si>
  <si>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</si>
  <si>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</si>
  <si>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</si>
  <si>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</si>
  <si>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</si>
  <si>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</si>
  <si>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</si>
  <si>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</si>
  <si>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</si>
  <si>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</si>
  <si>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</si>
  <si>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</si>
  <si>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</si>
  <si>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</si>
  <si>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</si>
  <si>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</si>
  <si>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</si>
  <si>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</si>
  <si>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</si>
  <si>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</si>
  <si>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</si>
  <si>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</si>
  <si>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</si>
  <si>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</si>
  <si>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</si>
  <si>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</si>
  <si>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</si>
  <si>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</si>
  <si>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</si>
  <si>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</si>
  <si>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</si>
  <si>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</si>
  <si>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</si>
  <si>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</si>
  <si>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</si>
  <si>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</si>
  <si>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</si>
  <si>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</si>
  <si>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</si>
  <si>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</si>
  <si>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</si>
  <si>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</si>
  <si>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</si>
  <si>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</si>
  <si>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</si>
  <si>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</si>
  <si>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</si>
  <si>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</si>
  <si>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</si>
  <si>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</si>
  <si>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</si>
  <si>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</si>
  <si>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</si>
  <si>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</si>
  <si>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</si>
  <si>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</si>
  <si>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</si>
  <si>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</si>
  <si>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</si>
  <si>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</si>
  <si>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</si>
  <si>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</si>
  <si>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</si>
  <si>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</si>
  <si>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</si>
  <si>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</si>
  <si>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</si>
  <si>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</si>
  <si>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</si>
  <si>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</si>
  <si>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</si>
  <si>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</si>
  <si>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</si>
  <si>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</si>
  <si>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</si>
  <si>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</si>
  <si>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</si>
  <si>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</si>
  <si>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</si>
  <si>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</si>
  <si>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</si>
  <si>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</si>
  <si>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</si>
  <si>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</si>
  <si>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</si>
  <si>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</si>
  <si>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</si>
  <si>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</si>
  <si>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</si>
  <si>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</si>
  <si>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</si>
  <si>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</si>
  <si>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</si>
  <si>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</si>
  <si>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</si>
  <si>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</si>
  <si>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</si>
  <si>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</si>
  <si>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</si>
  <si>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</si>
  <si>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</si>
  <si>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</si>
  <si>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</si>
  <si>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</si>
  <si>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</si>
  <si>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</si>
  <si>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</si>
  <si>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</si>
  <si>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</si>
  <si>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</si>
  <si>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</si>
  <si>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</si>
  <si>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</si>
  <si>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</si>
  <si>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</si>
  <si>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</si>
  <si>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</si>
  <si>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</si>
  <si>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</si>
  <si>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</si>
  <si>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</si>
  <si>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</si>
  <si>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</si>
  <si>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</si>
  <si>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</si>
  <si>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</si>
  <si>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</si>
  <si>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</si>
  <si>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</si>
  <si>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</si>
  <si>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</si>
  <si>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</si>
  <si>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</si>
  <si>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</si>
  <si>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</si>
  <si>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</si>
  <si>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</si>
  <si>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</si>
  <si>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</si>
  <si>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</si>
  <si>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</si>
  <si>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</si>
  <si>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</si>
  <si>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</si>
  <si>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</si>
  <si>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</si>
  <si>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</si>
  <si>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</si>
  <si>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</si>
  <si>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</si>
  <si>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</si>
  <si>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</si>
  <si>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</si>
  <si>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</si>
  <si>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</si>
  <si>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</si>
  <si>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</si>
  <si>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</si>
  <si>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</si>
  <si>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</si>
  <si>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</si>
  <si>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</si>
  <si>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</si>
  <si>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</si>
  <si>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</si>
  <si>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</si>
  <si>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</si>
  <si>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</si>
  <si>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</si>
  <si>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</si>
  <si>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</si>
  <si>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</si>
  <si>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</si>
  <si>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</si>
  <si>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</si>
  <si>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</si>
  <si>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</si>
  <si>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</si>
  <si>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</si>
  <si>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</si>
  <si>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</si>
  <si>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</si>
  <si>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</si>
  <si>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</si>
  <si>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</si>
  <si>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</si>
  <si>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</si>
  <si>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</si>
  <si>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</si>
  <si>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</si>
  <si>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</si>
  <si>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</si>
  <si>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</si>
  <si>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</si>
  <si>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</si>
  <si>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</si>
  <si>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</si>
  <si>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</si>
  <si>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</si>
  <si>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</si>
  <si>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</si>
  <si>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</si>
  <si>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</si>
  <si>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</si>
  <si>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</si>
  <si>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</si>
  <si>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</si>
  <si>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</si>
  <si>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</si>
  <si>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</si>
  <si>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</si>
  <si>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</si>
  <si>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</si>
  <si>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</si>
  <si>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</si>
  <si>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</si>
  <si>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</si>
  <si>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</si>
  <si>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</si>
  <si>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</si>
  <si>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</si>
  <si>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</si>
  <si>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</si>
  <si>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</si>
  <si>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</si>
  <si>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</si>
  <si>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</si>
  <si>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</si>
  <si>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</si>
  <si>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</si>
  <si>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</si>
  <si>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</si>
  <si>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</si>
  <si>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</si>
  <si>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</si>
  <si>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</si>
  <si>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</si>
  <si>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</si>
  <si>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</si>
  <si>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</si>
  <si>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</si>
  <si>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</si>
  <si>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</si>
  <si>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</si>
  <si>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</si>
  <si>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</si>
  <si>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</si>
  <si>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</si>
  <si>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</si>
  <si>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</si>
  <si>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</si>
  <si>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</si>
  <si>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</si>
  <si>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</si>
  <si>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</si>
  <si>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</si>
  <si>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</si>
  <si>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</si>
  <si>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</si>
  <si>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</si>
  <si>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</si>
  <si>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</si>
  <si>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</si>
  <si>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</si>
  <si>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</si>
  <si>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</si>
  <si>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</si>
  <si>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</si>
  <si>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</si>
  <si>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</si>
  <si>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</si>
  <si>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</si>
  <si>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</si>
  <si>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</si>
  <si>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</si>
  <si>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</si>
  <si>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</si>
  <si>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</si>
  <si>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</si>
  <si>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</si>
  <si>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</si>
  <si>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</si>
  <si>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</si>
  <si>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</si>
  <si>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</si>
  <si>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</si>
  <si>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</si>
  <si>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</si>
  <si>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</si>
  <si>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</si>
  <si>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</si>
  <si>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</si>
  <si>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</si>
  <si>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</si>
  <si>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</si>
  <si>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</si>
  <si>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</si>
  <si>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</si>
  <si>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</si>
  <si>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</si>
  <si>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</si>
  <si>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</si>
  <si>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</si>
  <si>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</si>
  <si>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</si>
  <si>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</si>
  <si>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</si>
  <si>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</si>
  <si>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</si>
  <si>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</si>
  <si>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</si>
  <si>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</si>
  <si>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</si>
  <si>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</si>
  <si>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</si>
  <si>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</si>
  <si>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</si>
  <si>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</si>
  <si>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</si>
  <si>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</si>
  <si>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</si>
  <si>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</si>
  <si>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</si>
  <si>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</si>
  <si>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</si>
  <si>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</si>
  <si>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</si>
  <si>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</si>
  <si>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</si>
  <si>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</si>
  <si>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</si>
  <si>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</si>
  <si>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</si>
  <si>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</si>
  <si>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</si>
  <si>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</si>
  <si>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</si>
  <si>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</si>
  <si>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</si>
  <si>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</si>
  <si>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</si>
  <si>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</si>
  <si>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</si>
  <si>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</si>
  <si>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</si>
  <si>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</si>
  <si>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</si>
  <si>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</si>
  <si>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</si>
  <si>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</si>
  <si>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</si>
  <si>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</si>
  <si>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</si>
  <si>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</si>
  <si>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</si>
  <si>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</si>
  <si>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</si>
  <si>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</si>
  <si>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</si>
  <si>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</si>
  <si>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</si>
  <si>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</si>
  <si>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</si>
  <si>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</si>
  <si>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</si>
  <si>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</si>
  <si>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</si>
  <si>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</si>
  <si>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</si>
  <si>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</si>
  <si>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</si>
  <si>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</si>
  <si>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</si>
  <si>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</si>
  <si>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</si>
  <si>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</si>
  <si>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</si>
  <si>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</si>
  <si>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</si>
  <si>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</si>
  <si>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</si>
  <si>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</si>
  <si>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</si>
  <si>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</si>
  <si>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</si>
  <si>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</si>
  <si>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</si>
  <si>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</si>
  <si>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</si>
  <si>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</si>
  <si>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</si>
  <si>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</si>
  <si>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</si>
  <si>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</si>
  <si>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</si>
  <si>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</si>
  <si>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</si>
  <si>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</si>
  <si>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</si>
  <si>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</si>
  <si>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</si>
  <si>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</si>
  <si>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</si>
  <si>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</si>
  <si>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</si>
  <si>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</si>
  <si>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</si>
  <si>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</si>
  <si>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</si>
  <si>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</si>
  <si>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</si>
  <si>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</si>
  <si>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</si>
  <si>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</si>
  <si>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</si>
  <si>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</si>
  <si>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</si>
  <si>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</si>
  <si>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</si>
  <si>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</si>
  <si>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</si>
  <si>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</si>
  <si>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</si>
  <si>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</si>
  <si>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</si>
  <si>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</si>
  <si>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</si>
  <si>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</si>
  <si>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</si>
  <si>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</si>
  <si>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</si>
  <si>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</si>
  <si>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</si>
  <si>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</si>
  <si>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</si>
  <si>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</si>
  <si>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</si>
  <si>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</si>
  <si>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</si>
  <si>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</si>
  <si>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</si>
  <si>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</si>
  <si>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</si>
  <si>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</si>
  <si>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</si>
  <si>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</si>
  <si>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</si>
  <si>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</si>
  <si>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</si>
  <si>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</si>
  <si>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</si>
  <si>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</si>
  <si>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</si>
  <si>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</si>
  <si>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</si>
  <si>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</si>
  <si>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</si>
  <si>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</si>
  <si>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</si>
  <si>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</si>
  <si>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</si>
  <si>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</si>
  <si>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</si>
  <si>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</si>
  <si>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</si>
  <si>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</si>
  <si>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</si>
  <si>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</si>
  <si>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</si>
  <si>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</si>
  <si>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</si>
  <si>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</si>
  <si>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</si>
  <si>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</si>
  <si>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</si>
  <si>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</si>
  <si>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</si>
  <si>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</si>
  <si>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</si>
  <si>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</si>
  <si>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</si>
  <si>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</si>
  <si>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</si>
  <si>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</si>
  <si>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</si>
  <si>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</si>
  <si>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</si>
  <si>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</si>
  <si>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</si>
  <si>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</si>
  <si>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</si>
  <si>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</si>
  <si>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</si>
  <si>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</si>
  <si>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</si>
  <si>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</si>
  <si>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</si>
  <si>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</si>
  <si>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</si>
  <si>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</si>
  <si>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</si>
  <si>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</si>
  <si>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</si>
  <si>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</si>
  <si>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</si>
  <si>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</si>
  <si>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</si>
  <si>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</si>
  <si>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</si>
  <si>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</si>
  <si>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</si>
  <si>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</si>
  <si>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</si>
  <si>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</si>
  <si>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</si>
  <si>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</si>
  <si>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</si>
  <si>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</si>
  <si>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</si>
  <si>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</si>
  <si>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</si>
  <si>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</si>
  <si>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</si>
  <si>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</si>
  <si>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</si>
  <si>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</si>
  <si>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</si>
  <si>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</si>
  <si>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</si>
  <si>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</si>
  <si>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</si>
  <si>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</si>
  <si>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</si>
  <si>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</si>
  <si>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</si>
  <si>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</si>
  <si>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</si>
  <si>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</si>
  <si>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</si>
  <si>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</si>
  <si>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</si>
  <si>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</si>
  <si>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</si>
  <si>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</si>
  <si>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</si>
  <si>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</si>
  <si>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</si>
  <si>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</si>
  <si>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</si>
  <si>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</si>
  <si>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</si>
  <si>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</si>
  <si>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</si>
  <si>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</si>
  <si>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</si>
  <si>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</si>
  <si>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</si>
  <si>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</si>
  <si>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</si>
  <si>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</si>
  <si>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</si>
  <si>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</si>
  <si>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</si>
  <si>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</si>
  <si>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</si>
  <si>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</si>
  <si>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</si>
  <si>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</si>
  <si>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</si>
  <si>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</si>
  <si>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</si>
  <si>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</si>
  <si>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</si>
  <si>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</si>
  <si>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</si>
  <si>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</si>
  <si>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</si>
  <si>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</si>
  <si>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</si>
  <si>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</si>
  <si>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</si>
  <si>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</si>
  <si>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</si>
  <si>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</si>
  <si>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</si>
  <si>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</si>
  <si>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</si>
  <si>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</si>
  <si>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</si>
  <si>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</si>
  <si>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</si>
  <si>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</si>
  <si>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</si>
  <si>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</si>
  <si>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</si>
  <si>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</si>
  <si>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</si>
  <si>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</si>
  <si>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</si>
  <si>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</si>
  <si>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</si>
  <si>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</si>
  <si>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</si>
  <si>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</si>
  <si>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</si>
  <si>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</si>
  <si>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</si>
  <si>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</si>
  <si>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</si>
  <si>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</si>
  <si>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</si>
  <si>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</si>
  <si>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</si>
  <si>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</si>
  <si>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</si>
  <si>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</si>
  <si>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</si>
  <si>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</si>
  <si>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</si>
  <si>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</si>
  <si>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</si>
  <si>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</si>
  <si>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</si>
  <si>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</si>
  <si>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</si>
  <si>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</si>
  <si>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</si>
  <si>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</si>
  <si>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</si>
  <si>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</si>
  <si>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</si>
  <si>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</si>
  <si>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</si>
  <si>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</si>
  <si>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</si>
  <si>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</si>
  <si>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</si>
  <si>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</si>
  <si>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</si>
  <si>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</si>
  <si>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</si>
  <si>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</si>
  <si>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</si>
  <si>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</si>
  <si>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</si>
  <si>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</si>
  <si>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</si>
  <si>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</si>
  <si>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</si>
  <si>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</si>
  <si>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</si>
  <si>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</si>
  <si>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</si>
  <si>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</si>
  <si>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</si>
  <si>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</si>
  <si>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</si>
  <si>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</si>
  <si>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</si>
  <si>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</si>
  <si>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</si>
  <si>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</si>
  <si>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</si>
  <si>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</si>
  <si>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</si>
  <si>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</si>
  <si>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</si>
  <si>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</si>
  <si>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</si>
  <si>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</si>
  <si>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</si>
  <si>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</si>
  <si>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</si>
  <si>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</si>
  <si>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</si>
  <si>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</si>
  <si>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</si>
  <si>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</si>
  <si>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</si>
  <si>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</si>
  <si>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</si>
  <si>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</si>
  <si>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</si>
  <si>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</si>
  <si>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</si>
  <si>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</si>
  <si>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</si>
  <si>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</si>
  <si>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</si>
  <si>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</si>
  <si>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</si>
  <si>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</si>
  <si>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</si>
  <si>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</si>
  <si>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</si>
  <si>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</si>
  <si>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</si>
  <si>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</si>
  <si>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</si>
  <si>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</si>
  <si>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</si>
  <si>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</si>
  <si>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</si>
  <si>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</si>
  <si>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</si>
  <si>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</si>
  <si>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</si>
  <si>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</si>
  <si>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</si>
  <si>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</si>
  <si>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</si>
  <si>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</si>
  <si>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</si>
  <si>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</si>
  <si>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</si>
  <si>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</si>
  <si>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</si>
  <si>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</si>
  <si>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</si>
  <si>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</si>
  <si>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</si>
  <si>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</si>
  <si>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</si>
  <si>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</si>
  <si>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</si>
  <si>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</si>
  <si>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</si>
  <si>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</si>
  <si>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</si>
  <si>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</si>
  <si>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</si>
  <si>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</si>
  <si>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</si>
  <si>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</si>
  <si>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</si>
  <si>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</si>
  <si>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</si>
  <si>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</si>
  <si>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</si>
  <si>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</si>
  <si>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</si>
  <si>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</si>
  <si>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</si>
  <si>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</si>
  <si>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</si>
  <si>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</si>
  <si>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</si>
  <si>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</si>
  <si>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</si>
  <si>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</si>
  <si>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</si>
  <si>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</si>
  <si>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</si>
  <si>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</si>
  <si>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</si>
  <si>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</si>
  <si>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</si>
  <si>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</si>
  <si>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</si>
  <si>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</si>
  <si>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</si>
  <si>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</si>
  <si>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</si>
  <si>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</si>
  <si>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</si>
  <si>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</si>
  <si>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</si>
  <si>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</si>
  <si>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</si>
  <si>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</si>
  <si>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</si>
  <si>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</si>
  <si>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</si>
  <si>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</si>
  <si>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</si>
  <si>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</si>
  <si>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</si>
  <si>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</si>
  <si>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</si>
  <si>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</si>
  <si>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</si>
  <si>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</si>
  <si>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</si>
  <si>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</si>
  <si>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</si>
  <si>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</si>
  <si>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</si>
  <si>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</si>
  <si>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</si>
  <si>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</si>
  <si>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</si>
  <si>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</si>
  <si>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</si>
  <si>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</si>
  <si>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</si>
  <si>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</si>
  <si>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</si>
  <si>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</si>
  <si>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</si>
  <si>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</si>
  <si>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</si>
  <si>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</si>
  <si>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</si>
  <si>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</si>
  <si>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</si>
  <si>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</si>
  <si>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</si>
  <si>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</si>
  <si>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</si>
  <si>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</si>
  <si>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</si>
  <si>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</si>
  <si>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</si>
  <si>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</si>
  <si>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</si>
  <si>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</si>
  <si>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</si>
  <si>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</si>
  <si>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</si>
  <si>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</si>
  <si>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</si>
  <si>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</si>
  <si>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</si>
  <si>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</si>
  <si>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</si>
  <si>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</si>
  <si>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</si>
  <si>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</si>
  <si>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</si>
  <si>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</si>
  <si>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</si>
  <si>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</si>
  <si>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</si>
  <si>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</si>
  <si>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</si>
  <si>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</si>
  <si>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</si>
  <si>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</si>
  <si>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</si>
  <si>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</si>
  <si>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</si>
  <si>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</si>
  <si>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</si>
  <si>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</si>
  <si>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</si>
  <si>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</si>
  <si>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</si>
  <si>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</si>
  <si>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</si>
  <si>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</si>
  <si>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</si>
  <si>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</si>
  <si>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</si>
  <si>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</si>
  <si>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</si>
  <si>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</si>
  <si>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</si>
  <si>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</si>
  <si>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</si>
  <si>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</si>
  <si>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</si>
  <si>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</si>
  <si>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</si>
  <si>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</si>
  <si>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</si>
  <si>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</si>
  <si>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</si>
  <si>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</si>
  <si>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</si>
  <si>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</si>
  <si>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</si>
  <si>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</si>
  <si>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</si>
  <si>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</si>
  <si>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</si>
  <si>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</si>
  <si>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</si>
  <si>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</si>
  <si>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</si>
  <si>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</si>
  <si>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</si>
  <si>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</si>
  <si>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</si>
  <si>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</si>
  <si>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</si>
  <si>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</si>
  <si>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</si>
  <si>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</si>
  <si>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</si>
  <si>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</si>
  <si>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</si>
  <si>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</si>
  <si>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</si>
  <si>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</si>
  <si>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</si>
  <si>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</si>
  <si>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</si>
  <si>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</si>
  <si>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</si>
  <si>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</si>
  <si>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</si>
  <si>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</si>
  <si>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</si>
  <si>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</si>
  <si>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</si>
  <si>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</si>
  <si>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</si>
  <si>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</si>
  <si>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</si>
  <si>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</si>
  <si>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</si>
  <si>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</si>
  <si>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</si>
  <si>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</si>
  <si>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</si>
  <si>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</si>
  <si>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</si>
  <si>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</si>
  <si>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</si>
  <si>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</si>
  <si>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</si>
  <si>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</si>
  <si>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</si>
  <si>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</si>
  <si>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</si>
  <si>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</si>
  <si>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</si>
  <si>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</si>
  <si>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</si>
  <si>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</si>
  <si>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</si>
  <si>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</si>
  <si>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</si>
  <si>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</si>
  <si>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</si>
  <si>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</si>
  <si>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</si>
  <si>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</si>
  <si>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</si>
  <si>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</si>
  <si>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</si>
  <si>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</si>
  <si>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</si>
  <si>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</si>
  <si>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</si>
  <si>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</si>
  <si>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</si>
  <si>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</si>
  <si>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</si>
  <si>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</si>
  <si>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</si>
  <si>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</si>
  <si>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</si>
  <si>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</si>
  <si>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</si>
  <si>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</si>
  <si>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</si>
  <si>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</si>
  <si>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</si>
  <si>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</si>
  <si>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</si>
  <si>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</si>
  <si>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</si>
  <si>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</si>
  <si>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</si>
  <si>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</si>
  <si>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</si>
  <si>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</si>
  <si>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</si>
  <si>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</si>
  <si>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</si>
  <si>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</si>
  <si>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</si>
  <si>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</si>
  <si>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</si>
  <si>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</si>
  <si>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</si>
  <si>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</si>
  <si>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</si>
  <si>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</si>
  <si>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</si>
  <si>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</si>
  <si>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</si>
  <si>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</si>
  <si>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</si>
  <si>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</si>
  <si>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</si>
  <si>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</si>
  <si>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</si>
  <si>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</si>
  <si>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</si>
  <si>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</si>
  <si>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</si>
  <si>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</si>
  <si>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</si>
  <si>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</si>
  <si>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</si>
  <si>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</si>
  <si>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</si>
  <si>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</si>
  <si>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</si>
  <si>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</si>
  <si>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</si>
  <si>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</si>
  <si>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</si>
  <si>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</si>
  <si>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</si>
  <si>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</si>
  <si>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</si>
  <si>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</si>
  <si>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</si>
  <si>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</si>
  <si>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</si>
  <si>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</si>
  <si>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</si>
  <si>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</si>
  <si>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</si>
  <si>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</si>
  <si>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</si>
  <si>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</si>
  <si>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</si>
  <si>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</si>
  <si>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</si>
  <si>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</si>
  <si>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</si>
  <si>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</si>
  <si>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</si>
  <si>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</si>
  <si>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</si>
  <si>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</si>
  <si>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</si>
  <si>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</si>
  <si>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</si>
  <si>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</si>
  <si>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</si>
  <si>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</si>
  <si>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</si>
  <si>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</si>
  <si>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</si>
  <si>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</si>
  <si>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</si>
  <si>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</si>
  <si>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</si>
  <si>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</si>
  <si>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</si>
  <si>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</si>
  <si>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</si>
  <si>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</si>
  <si>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</si>
  <si>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</si>
  <si>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</si>
  <si>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</si>
  <si>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</si>
  <si>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</si>
  <si>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</si>
  <si>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</si>
  <si>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</si>
  <si>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</si>
  <si>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</si>
  <si>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</si>
  <si>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</si>
  <si>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</si>
  <si>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</si>
  <si>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</si>
  <si>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</si>
  <si>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</si>
  <si>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</si>
  <si>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</si>
  <si>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</si>
  <si>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</si>
  <si>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</si>
  <si>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</si>
  <si>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</si>
  <si>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</si>
  <si>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</si>
  <si>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</si>
  <si>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</si>
  <si>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</si>
  <si>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</si>
  <si>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</si>
  <si>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</si>
  <si>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</si>
  <si>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</si>
  <si>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</si>
  <si>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</si>
  <si>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</si>
  <si>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</si>
  <si>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</si>
  <si>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</si>
  <si>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</si>
  <si>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</si>
  <si>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</si>
  <si>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</si>
  <si>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</si>
  <si>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</si>
  <si>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</si>
  <si>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</si>
  <si>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</si>
  <si>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</si>
  <si>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</si>
  <si>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</si>
  <si>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</si>
  <si>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</si>
  <si>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</si>
  <si>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</si>
  <si>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</si>
  <si>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</si>
  <si>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</si>
  <si>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</si>
  <si>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</si>
  <si>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</si>
  <si>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</si>
  <si>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</si>
  <si>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</si>
  <si>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</si>
  <si>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</si>
  <si>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</si>
  <si>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</si>
  <si>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</si>
  <si>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</si>
  <si>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</si>
  <si>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</si>
  <si>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</si>
  <si>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</si>
  <si>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</si>
  <si>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</si>
  <si>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</si>
  <si>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</si>
  <si>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</si>
  <si>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</si>
  <si>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</si>
  <si>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</si>
  <si>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</si>
  <si>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</si>
  <si>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</si>
  <si>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</si>
  <si>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</si>
  <si>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</si>
  <si>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</si>
  <si>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</si>
  <si>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</si>
  <si>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</si>
  <si>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</si>
  <si>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</si>
  <si>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</si>
  <si>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</si>
  <si>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</si>
  <si>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</si>
  <si>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</si>
  <si>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</si>
  <si>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</si>
  <si>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</si>
  <si>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</si>
  <si>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</si>
  <si>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</si>
  <si>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</si>
  <si>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</si>
  <si>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</si>
  <si>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</si>
  <si>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</si>
  <si>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</si>
  <si>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</si>
  <si>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</si>
  <si>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</si>
  <si>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</si>
  <si>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</si>
  <si>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</si>
  <si>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</si>
  <si>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</si>
  <si>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</si>
  <si>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</si>
  <si>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</si>
  <si>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</si>
  <si>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</si>
  <si>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</si>
  <si>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</si>
  <si>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</si>
  <si>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</si>
  <si>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</si>
  <si>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</si>
  <si>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</si>
  <si>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</si>
  <si>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</si>
  <si>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</si>
  <si>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</si>
  <si>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</si>
  <si>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</si>
  <si>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</si>
  <si>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</si>
  <si>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</si>
  <si>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</si>
  <si>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</si>
  <si>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</si>
  <si>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</si>
  <si>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</si>
  <si>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</si>
  <si>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</si>
  <si>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</si>
  <si>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</si>
  <si>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</si>
  <si>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</si>
  <si>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</si>
  <si>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</si>
  <si>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</si>
  <si>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</si>
  <si>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</si>
  <si>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</si>
  <si>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</si>
  <si>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</si>
  <si>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</si>
  <si>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</si>
  <si>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</si>
  <si>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</si>
  <si>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</si>
  <si>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</si>
  <si>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</si>
  <si>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</si>
  <si>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</si>
  <si>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</si>
  <si>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</si>
  <si>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</si>
  <si>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</si>
  <si>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</si>
  <si>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</si>
  <si>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</si>
  <si>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</si>
  <si>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</si>
  <si>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</si>
  <si>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</si>
  <si>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</si>
  <si>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</si>
  <si>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</si>
  <si>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</si>
  <si>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</si>
  <si>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</si>
  <si>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</si>
  <si>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</si>
  <si>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</si>
  <si>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</si>
  <si>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</si>
  <si>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</si>
  <si>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</si>
  <si>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</si>
  <si>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</si>
  <si>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</si>
  <si>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</si>
  <si>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</si>
  <si>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</si>
  <si>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</si>
  <si>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</si>
  <si>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</si>
  <si>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</si>
  <si>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</si>
  <si>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</si>
  <si>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</si>
  <si>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</si>
  <si>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</si>
  <si>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</si>
  <si>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</si>
  <si>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</si>
  <si>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</si>
  <si>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</si>
  <si>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</si>
  <si>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</si>
  <si>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</si>
  <si>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</si>
  <si>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</si>
  <si>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</si>
  <si>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</si>
  <si>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</si>
  <si>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</si>
  <si>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</si>
  <si>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</si>
  <si>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</si>
  <si>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</si>
  <si>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</si>
  <si>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</si>
  <si>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</si>
  <si>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</si>
  <si>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</si>
  <si>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</si>
  <si>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</si>
  <si>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</si>
  <si>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</si>
  <si>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</si>
  <si>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</si>
  <si>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</si>
  <si>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</si>
  <si>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</si>
  <si>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</si>
  <si>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</si>
  <si>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</si>
  <si>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</si>
  <si>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</si>
  <si>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</si>
  <si>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</si>
  <si>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</si>
  <si>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</si>
  <si>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</si>
  <si>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</si>
  <si>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</si>
  <si>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</si>
  <si>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</si>
  <si>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</si>
  <si>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</si>
  <si>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</si>
  <si>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</si>
  <si>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</si>
  <si>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</si>
  <si>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</si>
  <si>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</si>
  <si>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</si>
  <si>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</si>
  <si>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</si>
  <si>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</si>
  <si>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</si>
  <si>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</si>
  <si>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</si>
  <si>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</si>
  <si>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</si>
  <si>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</si>
  <si>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</si>
  <si>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</si>
  <si>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</si>
  <si>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</si>
  <si>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</si>
  <si>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</si>
  <si>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</si>
  <si>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</si>
  <si>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</si>
  <si>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</si>
  <si>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</si>
  <si>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</si>
  <si>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</si>
  <si>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</si>
  <si>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</si>
  <si>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</si>
  <si>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</si>
  <si>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</si>
  <si>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</si>
  <si>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</si>
  <si>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</si>
  <si>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</si>
  <si>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</si>
  <si>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</si>
  <si>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</si>
  <si>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</si>
  <si>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</si>
  <si>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</si>
  <si>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</si>
  <si>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</si>
  <si>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</si>
  <si>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</si>
  <si>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</si>
  <si>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</si>
  <si>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</si>
  <si>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</si>
  <si>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</si>
  <si>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</si>
  <si>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</si>
  <si>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</si>
  <si>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</si>
  <si>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</si>
  <si>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</si>
  <si>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</si>
  <si>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</si>
  <si>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</si>
  <si>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</si>
  <si>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</si>
  <si>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</si>
  <si>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</si>
  <si>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</si>
  <si>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</si>
  <si>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</si>
  <si>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</si>
  <si>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</si>
  <si>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</si>
  <si>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</si>
  <si>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</si>
  <si>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</si>
  <si>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</si>
  <si>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</si>
  <si>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</si>
  <si>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</si>
  <si>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</si>
  <si>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</si>
  <si>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</si>
  <si>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</si>
  <si>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</si>
  <si>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</si>
  <si>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</si>
  <si>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</si>
  <si>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</si>
  <si>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</si>
  <si>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</si>
  <si>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</si>
  <si>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</si>
  <si>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</si>
  <si>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</si>
  <si>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</si>
  <si>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</si>
  <si>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</si>
  <si>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</si>
  <si>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</si>
  <si>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</si>
  <si>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</si>
  <si>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</si>
  <si>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</si>
  <si>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</si>
  <si>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</si>
  <si>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</si>
  <si>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</si>
  <si>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</si>
  <si>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</si>
  <si>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</si>
  <si>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</si>
  <si>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</si>
  <si>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</si>
  <si>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</si>
  <si>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</si>
  <si>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</si>
  <si>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</si>
  <si>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</si>
  <si>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</si>
  <si>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</si>
  <si>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</si>
  <si>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</si>
  <si>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</si>
  <si>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</si>
  <si>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</si>
  <si>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</si>
  <si>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</si>
  <si>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</si>
  <si>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</si>
  <si>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</si>
  <si>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</si>
  <si>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</si>
  <si>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</si>
  <si>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</si>
  <si>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</si>
  <si>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</si>
  <si>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</si>
  <si>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</si>
  <si>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</si>
  <si>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</si>
  <si>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</si>
  <si>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</si>
  <si>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</si>
  <si>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</si>
  <si>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</si>
  <si>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</si>
  <si>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</si>
  <si>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</si>
  <si>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</si>
  <si>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</si>
  <si>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</si>
  <si>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</si>
  <si>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</si>
  <si>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</si>
  <si>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</si>
  <si>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</si>
  <si>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</si>
  <si>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</si>
  <si>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</si>
  <si>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</si>
  <si>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</si>
  <si>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</si>
  <si>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</si>
  <si>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</si>
  <si>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</si>
  <si>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</si>
  <si>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</si>
  <si>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</si>
  <si>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</si>
  <si>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</si>
  <si>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</si>
  <si>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</si>
  <si>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</si>
  <si>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</si>
  <si>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</si>
  <si>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</si>
  <si>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</si>
  <si>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</si>
  <si>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</si>
  <si>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</si>
  <si>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</si>
  <si>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</si>
  <si>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</si>
  <si>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</si>
  <si>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</si>
  <si>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</si>
  <si>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</si>
  <si>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</si>
  <si>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</si>
  <si>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</si>
  <si>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</si>
  <si>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</si>
  <si>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</si>
  <si>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</si>
  <si>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</si>
  <si>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</si>
  <si>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</si>
  <si>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</si>
  <si>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</si>
  <si>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</si>
  <si>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</si>
  <si>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</si>
  <si>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</si>
  <si>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</si>
  <si>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</si>
  <si>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</si>
  <si>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</si>
  <si>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</si>
  <si>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</si>
  <si>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</si>
  <si>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</si>
  <si>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</si>
  <si>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</si>
  <si>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</si>
  <si>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</si>
  <si>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</si>
  <si>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</si>
  <si>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</si>
  <si>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</si>
  <si>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</si>
  <si>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</si>
  <si>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</si>
  <si>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</si>
  <si>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</si>
  <si>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</si>
  <si>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</si>
  <si>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</si>
  <si>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</si>
  <si>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</si>
  <si>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</si>
  <si>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</si>
  <si>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</si>
  <si>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</si>
  <si>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</si>
  <si>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</si>
  <si>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</si>
  <si>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</si>
  <si>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</si>
  <si>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</si>
  <si>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</si>
  <si>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</si>
  <si>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</si>
  <si>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</si>
  <si>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</si>
  <si>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</si>
  <si>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</si>
  <si>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</si>
  <si>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</si>
  <si>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</si>
  <si>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</si>
  <si>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</si>
  <si>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</si>
  <si>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</si>
  <si>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</si>
  <si>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</si>
  <si>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</si>
  <si>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</si>
  <si>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</si>
  <si>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</si>
  <si>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</si>
  <si>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</si>
  <si>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</si>
  <si>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</si>
  <si>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</si>
  <si>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</si>
  <si>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</si>
  <si>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</si>
  <si>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</si>
  <si>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</si>
  <si>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</si>
  <si>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</si>
  <si>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</si>
  <si>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</si>
  <si>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</si>
  <si>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</si>
  <si>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</si>
  <si>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</si>
  <si>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</si>
  <si>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</si>
  <si>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</si>
  <si>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</si>
  <si>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</si>
  <si>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</si>
  <si>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</si>
  <si>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</si>
  <si>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</si>
  <si>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</si>
  <si>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</si>
  <si>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</si>
  <si>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</si>
  <si>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</si>
  <si>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</si>
  <si>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</si>
  <si>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</si>
  <si>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</si>
  <si>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</si>
  <si>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</si>
  <si>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</si>
  <si>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</si>
  <si>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</si>
  <si>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</si>
  <si>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</si>
  <si>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</si>
  <si>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</si>
  <si>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</si>
  <si>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</si>
  <si>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</si>
  <si>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</si>
  <si>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</si>
  <si>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</si>
  <si>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</si>
  <si>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</si>
  <si>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</si>
  <si>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</si>
  <si>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</si>
  <si>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</si>
  <si>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</si>
  <si>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</si>
  <si>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</si>
  <si>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</si>
  <si>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</si>
  <si>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</si>
  <si>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</si>
  <si>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</si>
  <si>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</si>
  <si>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</si>
  <si>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</si>
  <si>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</si>
  <si>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</si>
  <si>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</si>
  <si>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</si>
  <si>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</si>
  <si>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</si>
  <si>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</si>
  <si>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</si>
  <si>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</si>
  <si>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</si>
  <si>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</si>
  <si>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</si>
  <si>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</si>
  <si>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</si>
  <si>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</si>
  <si>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</si>
  <si>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</si>
  <si>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</si>
  <si>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</si>
  <si>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</si>
  <si>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</si>
  <si>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</si>
  <si>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</si>
  <si>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</si>
  <si>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</si>
  <si>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</si>
  <si>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</si>
  <si>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</si>
  <si>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</si>
  <si>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</si>
  <si>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</si>
  <si>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</si>
  <si>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</si>
  <si>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</si>
  <si>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</si>
  <si>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</si>
  <si>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</si>
  <si>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</si>
  <si>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</si>
  <si>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</si>
  <si>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</si>
  <si>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</si>
  <si>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</si>
  <si>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</si>
  <si>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</si>
  <si>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</si>
  <si>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</si>
  <si>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</si>
  <si>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</si>
  <si>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</si>
  <si>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</si>
  <si>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</si>
  <si>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</si>
  <si>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</si>
  <si>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</si>
  <si>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</si>
  <si>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</si>
  <si>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</si>
  <si>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</si>
  <si>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</si>
  <si>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</si>
  <si>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</si>
  <si>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</si>
  <si>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</si>
  <si>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</si>
  <si>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</si>
  <si>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</si>
  <si>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</si>
  <si>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</si>
  <si>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</si>
  <si>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</si>
  <si>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</si>
  <si>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</si>
  <si>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</si>
  <si>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</si>
  <si>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</si>
  <si>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</si>
  <si>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</si>
  <si>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</si>
  <si>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</si>
  <si>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</si>
  <si>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</si>
  <si>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</si>
  <si>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</si>
  <si>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</si>
  <si>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</si>
  <si>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</si>
  <si>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</si>
  <si>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</si>
  <si>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</si>
  <si>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</si>
  <si>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</si>
  <si>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</si>
  <si>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</si>
  <si>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</si>
  <si>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</si>
  <si>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</si>
  <si>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</si>
  <si>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</si>
  <si>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</si>
  <si>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</si>
  <si>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</si>
  <si>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</si>
  <si>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</si>
  <si>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</si>
  <si>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</si>
  <si>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</si>
  <si>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</si>
  <si>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</si>
  <si>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</si>
  <si>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</si>
  <si>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</si>
  <si>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</si>
  <si>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</si>
  <si>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</si>
  <si>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</si>
  <si>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</si>
  <si>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</si>
  <si>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</si>
  <si>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</si>
  <si>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</si>
  <si>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</si>
  <si>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</si>
  <si>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</si>
  <si>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</si>
  <si>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</si>
  <si>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</si>
  <si>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</si>
  <si>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</si>
  <si>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</si>
  <si>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</si>
  <si>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</si>
  <si>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</si>
  <si>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</si>
  <si>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</si>
  <si>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</si>
  <si>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</si>
  <si>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</si>
  <si>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</si>
  <si>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</si>
  <si>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</si>
  <si>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</si>
  <si>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</si>
  <si>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</si>
  <si>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</si>
  <si>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</si>
  <si>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</si>
  <si>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</si>
  <si>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</si>
  <si>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</si>
  <si>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</si>
  <si>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</si>
  <si>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</si>
  <si>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</si>
  <si>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</si>
  <si>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</si>
  <si>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</si>
  <si>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</si>
  <si>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</si>
  <si>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</si>
  <si>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</si>
  <si>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</si>
  <si>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</si>
  <si>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</si>
  <si>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</si>
  <si>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</si>
  <si>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</si>
  <si>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</si>
  <si>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</si>
  <si>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</si>
  <si>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</si>
  <si>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</si>
  <si>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</si>
  <si>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</si>
  <si>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</si>
  <si>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</si>
  <si>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</si>
  <si>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</si>
  <si>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</si>
  <si>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</si>
  <si>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</si>
  <si>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</si>
  <si>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</si>
  <si>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</si>
  <si>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</si>
  <si>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</si>
  <si>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</si>
  <si>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</si>
  <si>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</si>
  <si>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</si>
  <si>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</si>
  <si>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</si>
  <si>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</si>
  <si>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</si>
  <si>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</si>
  <si>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</si>
  <si>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</si>
  <si>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</si>
  <si>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</si>
  <si>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</si>
  <si>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</si>
  <si>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</si>
  <si>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</si>
  <si>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</si>
  <si>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</si>
  <si>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</si>
  <si>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</si>
  <si>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</si>
  <si>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</si>
  <si>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</si>
  <si>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</si>
  <si>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</si>
  <si>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</si>
  <si>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</si>
  <si>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</si>
  <si>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</si>
  <si>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</si>
  <si>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</si>
  <si>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</si>
  <si>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</si>
  <si>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</si>
  <si>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</si>
  <si>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</si>
  <si>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</si>
  <si>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</si>
  <si>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</si>
  <si>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</si>
  <si>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</si>
  <si>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</si>
  <si>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</si>
  <si>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</si>
  <si>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</si>
  <si>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</si>
  <si>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</si>
  <si>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</si>
  <si>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</si>
  <si>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</si>
  <si>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</si>
  <si>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</si>
  <si>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</si>
  <si>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</si>
  <si>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</si>
  <si>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</si>
  <si>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</si>
  <si>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</si>
  <si>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</si>
  <si>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</si>
  <si>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</si>
  <si>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</si>
  <si>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</si>
  <si>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</si>
  <si>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</si>
  <si>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</si>
  <si>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</si>
  <si>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</si>
  <si>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</si>
  <si>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</si>
  <si>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</si>
  <si>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</si>
  <si>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</si>
  <si>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</si>
  <si>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</si>
  <si>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</si>
  <si>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</si>
  <si>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</si>
  <si>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</si>
  <si>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</si>
  <si>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</si>
  <si>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</si>
  <si>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</si>
  <si>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</si>
  <si>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</si>
  <si>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</si>
  <si>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</si>
  <si>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</si>
  <si>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</si>
  <si>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</si>
  <si>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</si>
  <si>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</si>
  <si>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</si>
  <si>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</si>
  <si>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</si>
  <si>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</si>
  <si>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</si>
  <si>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</si>
  <si>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</si>
  <si>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</si>
  <si>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</si>
  <si>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</si>
  <si>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</si>
  <si>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</si>
  <si>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</si>
  <si>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</si>
  <si>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</si>
  <si>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</si>
  <si>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</si>
  <si>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</si>
  <si>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</si>
  <si>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</si>
  <si>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</si>
  <si>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</si>
  <si>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</si>
  <si>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</si>
  <si>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</si>
  <si>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</si>
  <si>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</si>
  <si>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</si>
  <si>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</si>
  <si>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</si>
  <si>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</si>
  <si>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</si>
  <si>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</si>
  <si>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</si>
  <si>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</si>
  <si>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</si>
  <si>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</si>
  <si>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</si>
  <si>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</si>
  <si>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</si>
  <si>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</si>
  <si>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</si>
  <si>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</si>
  <si>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</si>
  <si>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</si>
  <si>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</si>
  <si>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</si>
  <si>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</si>
  <si>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</si>
  <si>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</si>
  <si>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</si>
  <si>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</si>
  <si>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</si>
  <si>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</si>
  <si>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</si>
  <si>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</si>
  <si>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</si>
  <si>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</si>
  <si>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</si>
  <si>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</si>
  <si>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</si>
  <si>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</si>
  <si>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</si>
  <si>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</si>
  <si>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</si>
  <si>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</si>
  <si>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</si>
  <si>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</si>
  <si>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</si>
  <si>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</si>
  <si>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</si>
  <si>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</si>
  <si>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</si>
  <si>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</si>
  <si>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</si>
  <si>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</si>
  <si>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</si>
  <si>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</si>
  <si>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</si>
  <si>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</si>
  <si>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</si>
  <si>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</si>
  <si>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</si>
  <si>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</si>
  <si>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</si>
  <si>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</si>
  <si>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</si>
  <si>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</si>
  <si>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</si>
  <si>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</si>
  <si>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</si>
  <si>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</si>
  <si>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</si>
  <si>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</si>
  <si>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</si>
  <si>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</si>
  <si>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</si>
  <si>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</si>
  <si>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</si>
  <si>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</si>
  <si>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</si>
  <si>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</si>
  <si>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</si>
  <si>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</si>
  <si>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</si>
  <si>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</si>
  <si>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</si>
  <si>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</si>
  <si>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</si>
  <si>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</si>
  <si>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</si>
  <si>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</si>
  <si>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</si>
  <si>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</si>
  <si>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</si>
  <si>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</si>
  <si>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</si>
  <si>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</si>
  <si>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</si>
  <si>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</si>
  <si>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</si>
  <si>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</si>
  <si>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</si>
  <si>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</si>
  <si>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</si>
  <si>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</si>
  <si>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</si>
  <si>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</si>
  <si>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</si>
  <si>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</si>
  <si>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</si>
  <si>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</si>
  <si>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</si>
  <si>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</si>
  <si>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</si>
  <si>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</si>
  <si>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</si>
  <si>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</si>
  <si>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</si>
  <si>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</si>
  <si>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</si>
  <si>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</si>
  <si>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</si>
  <si>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</si>
  <si>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</si>
  <si>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</si>
  <si>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</si>
  <si>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</si>
  <si>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</si>
  <si>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</si>
  <si>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</si>
  <si>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</si>
  <si>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</si>
  <si>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</si>
  <si>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</si>
  <si>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</si>
  <si>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</si>
  <si>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</si>
  <si>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</si>
  <si>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</si>
  <si>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</si>
  <si>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</si>
  <si>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</si>
  <si>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</si>
  <si>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</si>
  <si>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</si>
  <si>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</si>
  <si>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</si>
  <si>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</si>
  <si>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</si>
  <si>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</si>
  <si>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</si>
  <si>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</si>
  <si>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</si>
  <si>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</si>
  <si>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</si>
  <si>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</si>
  <si>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</si>
  <si>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</si>
  <si>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</si>
  <si>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</si>
  <si>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</si>
  <si>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</si>
  <si>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</si>
  <si>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</si>
  <si>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</si>
  <si>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</si>
  <si>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</si>
  <si>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</si>
  <si>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</si>
  <si>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</si>
  <si>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</si>
  <si>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</si>
  <si>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</si>
  <si>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</si>
  <si>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</si>
  <si>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</si>
  <si>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</si>
  <si>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</si>
  <si>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</si>
  <si>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</si>
  <si>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</si>
  <si>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</si>
  <si>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</si>
  <si>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</si>
  <si>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</si>
  <si>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</si>
  <si>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</si>
  <si>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</si>
  <si>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</si>
  <si>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</si>
  <si>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</si>
  <si>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</si>
  <si>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</si>
  <si>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</si>
  <si>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</si>
  <si>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</si>
  <si>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</si>
  <si>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</si>
  <si>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</si>
  <si>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</si>
  <si>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</si>
  <si>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</si>
  <si>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</si>
  <si>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</si>
  <si>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</si>
  <si>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</si>
  <si>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</si>
  <si>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</si>
  <si>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</si>
  <si>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</si>
  <si>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</si>
  <si>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</si>
  <si>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</si>
  <si>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</si>
  <si>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</si>
  <si>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</si>
  <si>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</si>
  <si>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</si>
  <si>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</si>
  <si>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</si>
  <si>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</si>
  <si>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</si>
  <si>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</si>
  <si>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</si>
  <si>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</si>
  <si>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</si>
  <si>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</si>
  <si>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</si>
  <si>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</si>
  <si>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</si>
  <si>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</si>
  <si>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</si>
  <si>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</si>
  <si>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</si>
  <si>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</si>
  <si>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</si>
  <si>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</si>
  <si>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</si>
  <si>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</si>
  <si>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</si>
  <si>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</si>
  <si>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</si>
  <si>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</si>
  <si>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</si>
  <si>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</si>
  <si>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</si>
  <si>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</si>
  <si>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</si>
  <si>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</si>
  <si>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</si>
  <si>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</si>
  <si>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</si>
  <si>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</si>
  <si>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</si>
  <si>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</si>
  <si>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</si>
  <si>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</si>
  <si>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</si>
  <si>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</si>
  <si>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</si>
  <si>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</si>
  <si>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</si>
  <si>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</si>
  <si>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</si>
  <si>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</si>
  <si>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</si>
  <si>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</si>
  <si>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</si>
  <si>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</si>
  <si>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</si>
  <si>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</si>
  <si>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</si>
  <si>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</si>
  <si>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</si>
  <si>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</si>
  <si>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</si>
  <si>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</si>
  <si>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</si>
  <si>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</si>
  <si>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</si>
  <si>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</si>
  <si>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</si>
  <si>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</si>
  <si>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</si>
  <si>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</si>
  <si>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</si>
  <si>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</si>
  <si>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</si>
  <si>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</si>
  <si>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</si>
  <si>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</si>
  <si>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</si>
  <si>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</si>
  <si>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</si>
  <si>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</si>
  <si>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</si>
  <si>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</si>
  <si>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</si>
  <si>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</si>
  <si>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</si>
  <si>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</si>
  <si>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</si>
  <si>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</si>
  <si>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</si>
  <si>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</si>
  <si>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</si>
  <si>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</si>
  <si>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</si>
  <si>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</si>
  <si>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</si>
  <si>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</si>
  <si>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</si>
  <si>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</si>
  <si>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</si>
  <si>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</si>
  <si>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</si>
  <si>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</si>
  <si>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</si>
  <si>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</si>
  <si>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</si>
  <si>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</si>
  <si>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</si>
  <si>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</si>
  <si>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</si>
  <si>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</si>
  <si>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</si>
  <si>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</si>
  <si>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</si>
  <si>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</si>
  <si>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</si>
  <si>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</si>
  <si>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</si>
  <si>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</si>
  <si>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</si>
  <si>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</si>
  <si>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</si>
  <si>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</si>
  <si>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</si>
  <si>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</si>
  <si>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</si>
  <si>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</si>
  <si>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</si>
  <si>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</si>
  <si>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</si>
  <si>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</si>
  <si>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</si>
  <si>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</si>
  <si>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</si>
  <si>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</si>
  <si>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</si>
  <si>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</si>
  <si>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</si>
  <si>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</si>
  <si>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</si>
  <si>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</si>
  <si>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</si>
  <si>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</si>
  <si>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</si>
  <si>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</si>
  <si>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</si>
  <si>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</si>
  <si>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</si>
  <si>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</si>
  <si>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</si>
  <si>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</si>
  <si>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</si>
  <si>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</si>
  <si>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</si>
  <si>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</si>
  <si>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</si>
  <si>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</si>
  <si>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</si>
  <si>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</si>
  <si>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</si>
  <si>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</si>
  <si>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</si>
  <si>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</si>
  <si>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</si>
  <si>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</si>
  <si>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</si>
  <si>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</si>
  <si>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</si>
  <si>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</si>
  <si>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</si>
  <si>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</si>
  <si>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</si>
  <si>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</si>
  <si>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</si>
  <si>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</si>
  <si>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</si>
  <si>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</si>
  <si>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</si>
  <si>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</si>
  <si>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</si>
  <si>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</si>
  <si>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</si>
  <si>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</si>
  <si>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</si>
  <si>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</si>
  <si>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</si>
  <si>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</si>
  <si>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</si>
  <si>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</si>
  <si>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</si>
  <si>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</si>
  <si>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</si>
  <si>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</si>
  <si>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</si>
  <si>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</si>
  <si>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</si>
  <si>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</si>
  <si>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</si>
  <si>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</si>
  <si>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</si>
  <si>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</si>
  <si>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</si>
  <si>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</si>
  <si>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</si>
  <si>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</si>
  <si>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</si>
  <si>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</si>
  <si>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</si>
  <si>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</si>
  <si>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</si>
  <si>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</si>
  <si>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</si>
  <si>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</si>
  <si>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</si>
  <si>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</si>
  <si>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</si>
  <si>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</si>
  <si>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</si>
  <si>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</si>
  <si>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</si>
  <si>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</si>
  <si>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</si>
  <si>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</si>
  <si>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</si>
  <si>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</si>
  <si>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</si>
  <si>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</si>
  <si>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</si>
  <si>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</si>
  <si>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</si>
  <si>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</si>
  <si>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</si>
  <si>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</si>
  <si>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</si>
  <si>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</si>
  <si>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</si>
  <si>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</si>
  <si>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</si>
  <si>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</si>
  <si>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</si>
  <si>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</si>
  <si>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</si>
  <si>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</si>
  <si>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</si>
  <si>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</si>
  <si>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</si>
  <si>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</si>
  <si>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</si>
  <si>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</si>
  <si>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</si>
  <si>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</si>
  <si>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</si>
  <si>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</si>
  <si>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</si>
  <si>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</si>
  <si>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</si>
  <si>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</si>
  <si>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</si>
  <si>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</si>
  <si>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</si>
  <si>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</si>
  <si>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</si>
  <si>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</si>
  <si>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</si>
  <si>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</si>
  <si>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</si>
  <si>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</si>
  <si>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</si>
  <si>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</si>
  <si>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</si>
  <si>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</si>
  <si>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</si>
  <si>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</si>
  <si>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</si>
  <si>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</si>
  <si>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</si>
  <si>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</si>
  <si>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</si>
  <si>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</si>
  <si>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</si>
  <si>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</si>
  <si>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</si>
  <si>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</si>
  <si>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</si>
  <si>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</si>
  <si>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</si>
  <si>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</si>
  <si>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</si>
  <si>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</si>
  <si>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</si>
  <si>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</si>
  <si>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</si>
  <si>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</si>
  <si>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</si>
  <si>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</si>
  <si>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</si>
  <si>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</si>
  <si>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</si>
  <si>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</si>
  <si>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</si>
  <si>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</si>
  <si>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</si>
  <si>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</si>
  <si>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</si>
  <si>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</si>
  <si>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</si>
  <si>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</si>
  <si>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</si>
  <si>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</si>
  <si>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</si>
  <si>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</si>
  <si>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</si>
  <si>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</si>
  <si>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</si>
  <si>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</si>
  <si>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</si>
  <si>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</si>
  <si>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</si>
  <si>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</si>
  <si>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</si>
  <si>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</si>
  <si>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</si>
  <si>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</si>
  <si>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</si>
  <si>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</si>
  <si>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</si>
  <si>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</si>
  <si>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</si>
  <si>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</si>
  <si>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</si>
  <si>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</si>
  <si>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</si>
  <si>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</si>
  <si>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</si>
  <si>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</si>
  <si>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</si>
  <si>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</si>
  <si>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</si>
  <si>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</si>
  <si>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</si>
  <si>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</si>
  <si>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</si>
  <si>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</si>
  <si>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</si>
  <si>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</si>
  <si>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</si>
  <si>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</si>
  <si>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</si>
  <si>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</si>
  <si>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</si>
  <si>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</si>
  <si>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</si>
  <si>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</si>
  <si>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</si>
  <si>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</si>
  <si>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</si>
  <si>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</si>
  <si>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</si>
  <si>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</si>
  <si>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</si>
  <si>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</si>
  <si>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</si>
  <si>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</si>
  <si>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</si>
  <si>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</si>
  <si>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</si>
  <si>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</si>
  <si>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</si>
  <si>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</si>
  <si>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</si>
  <si>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</si>
  <si>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</si>
  <si>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</si>
  <si>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</si>
  <si>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</si>
  <si>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</si>
  <si>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</si>
  <si>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</si>
  <si>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</si>
  <si>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</si>
  <si>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</si>
  <si>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</si>
  <si>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</si>
  <si>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</si>
  <si>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</si>
  <si>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</si>
  <si>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</si>
  <si>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</si>
  <si>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</si>
  <si>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</si>
  <si>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</si>
  <si>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</si>
  <si>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</si>
  <si>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</si>
  <si>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</si>
  <si>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</si>
  <si>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</si>
  <si>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</si>
  <si>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</si>
  <si>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</si>
  <si>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</si>
  <si>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</si>
  <si>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</si>
  <si>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</si>
  <si>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</si>
  <si>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</si>
  <si>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</si>
  <si>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</si>
  <si>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</si>
  <si>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</si>
  <si>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</si>
  <si>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</si>
  <si>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</si>
  <si>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</si>
  <si>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</si>
  <si>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</si>
  <si>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</si>
  <si>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</si>
  <si>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</si>
  <si>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</si>
  <si>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</si>
  <si>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</si>
  <si>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</si>
  <si>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</si>
  <si>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</si>
  <si>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</si>
  <si>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</si>
  <si>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</si>
  <si>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</si>
  <si>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</si>
  <si>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</si>
  <si>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</si>
  <si>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</si>
  <si>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</si>
  <si>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</si>
  <si>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</si>
  <si>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</si>
  <si>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</si>
  <si>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</si>
  <si>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</si>
  <si>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</si>
  <si>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</si>
  <si>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</si>
  <si>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</si>
  <si>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</si>
  <si>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</si>
  <si>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</si>
  <si>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</si>
  <si>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</si>
  <si>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</si>
  <si>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</si>
  <si>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</si>
  <si>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</si>
  <si>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</si>
  <si>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</si>
  <si>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</si>
  <si>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</si>
  <si>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</si>
  <si>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</si>
  <si>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</si>
  <si>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</si>
  <si>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</si>
  <si>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</si>
  <si>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</si>
  <si>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</si>
  <si>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</si>
  <si>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</si>
  <si>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</si>
  <si>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</si>
  <si>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</si>
  <si>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</si>
  <si>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</si>
  <si>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</si>
  <si>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</si>
  <si>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</si>
  <si>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</si>
  <si>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</si>
  <si>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</si>
  <si>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</si>
  <si>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</si>
  <si>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</si>
  <si>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</si>
  <si>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</si>
  <si>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</si>
  <si>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</si>
  <si>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</si>
  <si>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</si>
  <si>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</si>
  <si>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</si>
  <si>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</si>
  <si>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</si>
  <si>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</si>
  <si>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</si>
  <si>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</si>
  <si>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</si>
  <si>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</si>
  <si>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</si>
  <si>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</si>
  <si>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</si>
  <si>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</si>
  <si>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</si>
  <si>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</si>
  <si>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</si>
  <si>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</si>
  <si>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</si>
  <si>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</si>
  <si>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</si>
  <si>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</si>
  <si>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</si>
  <si>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</si>
  <si>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</si>
  <si>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</si>
  <si>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</si>
  <si>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</si>
  <si>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</si>
  <si>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</si>
  <si>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</si>
  <si>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</si>
  <si>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</si>
  <si>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</si>
  <si>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</si>
  <si>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</si>
  <si>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</si>
  <si>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</si>
  <si>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</si>
  <si>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</si>
  <si>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</si>
  <si>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</si>
  <si>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</si>
  <si>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</si>
  <si>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</si>
  <si>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</si>
  <si>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</si>
  <si>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</si>
  <si>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</si>
  <si>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</si>
  <si>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</si>
  <si>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</si>
  <si>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</si>
  <si>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</si>
  <si>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</si>
  <si>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</si>
  <si>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</si>
  <si>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</si>
  <si>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</si>
  <si>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</si>
  <si>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</si>
  <si>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</si>
  <si>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</si>
  <si>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</si>
  <si>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</si>
  <si>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</si>
  <si>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</si>
  <si>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</si>
  <si>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</si>
  <si>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</si>
  <si>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</si>
  <si>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</si>
  <si>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</si>
  <si>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</si>
  <si>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</si>
  <si>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</si>
  <si>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</si>
  <si>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</si>
  <si>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</si>
  <si>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</si>
  <si>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</si>
  <si>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</si>
  <si>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</si>
  <si>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</si>
  <si>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</si>
  <si>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</si>
  <si>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</si>
  <si>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</si>
  <si>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</si>
  <si>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</si>
  <si>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</si>
  <si>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</si>
  <si>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</si>
  <si>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</si>
  <si>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</si>
  <si>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</si>
  <si>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</si>
  <si>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</si>
  <si>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</si>
  <si>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</si>
  <si>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</si>
  <si>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</si>
  <si>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</si>
  <si>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</si>
  <si>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</si>
  <si>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</si>
  <si>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</si>
  <si>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</si>
  <si>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</si>
  <si>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</si>
  <si>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</si>
  <si>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</si>
  <si>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</si>
  <si>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</si>
  <si>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</si>
  <si>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</si>
  <si>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</si>
  <si>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</si>
  <si>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</si>
  <si>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</si>
  <si>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</si>
  <si>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</si>
  <si>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</si>
  <si>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</si>
  <si>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</si>
  <si>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</si>
  <si>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</si>
  <si>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</si>
  <si>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</si>
  <si>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</si>
  <si>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</si>
  <si>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</si>
  <si>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</si>
  <si>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</si>
  <si>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</si>
  <si>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</si>
  <si>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</si>
  <si>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</si>
  <si>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</si>
  <si>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</si>
  <si>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</si>
  <si>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</si>
  <si>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</si>
  <si>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</si>
  <si>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</si>
  <si>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</si>
  <si>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</si>
  <si>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</si>
  <si>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</si>
  <si>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</si>
  <si>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</si>
  <si>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</si>
  <si>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</si>
  <si>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</si>
  <si>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</si>
  <si>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</si>
  <si>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</si>
  <si>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</si>
  <si>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</si>
  <si>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</si>
  <si>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</si>
  <si>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</si>
  <si>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</si>
  <si>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</si>
  <si>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</si>
  <si>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</si>
  <si>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</si>
  <si>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</si>
  <si>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</si>
  <si>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</si>
  <si>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</si>
  <si>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</si>
  <si>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</si>
  <si>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</si>
  <si>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</si>
  <si>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</si>
  <si>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</si>
  <si>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</si>
  <si>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</si>
  <si>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</si>
  <si>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</si>
  <si>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</si>
  <si>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</si>
  <si>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</si>
  <si>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</si>
  <si>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</si>
  <si>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</si>
  <si>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</si>
  <si>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</si>
  <si>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</si>
  <si>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</si>
  <si>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</si>
  <si>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</si>
  <si>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</si>
  <si>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</si>
  <si>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</si>
  <si>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</si>
  <si>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</si>
  <si>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</si>
  <si>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</si>
  <si>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</si>
  <si>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</si>
  <si>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</si>
  <si>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</si>
  <si>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</si>
  <si>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</si>
  <si>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</si>
  <si>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</si>
  <si>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</si>
  <si>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</si>
  <si>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</si>
  <si>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</si>
  <si>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</si>
  <si>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</si>
  <si>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</si>
  <si>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</si>
  <si>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</si>
  <si>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</si>
  <si>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</si>
  <si>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</si>
  <si>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</si>
  <si>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</si>
  <si>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</si>
  <si>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</si>
  <si>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</si>
  <si>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</si>
  <si>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</si>
  <si>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</si>
  <si>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</si>
  <si>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</si>
  <si>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</si>
  <si>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</si>
  <si>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</si>
  <si>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</si>
  <si>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</si>
  <si>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</si>
  <si>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</si>
  <si>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</si>
  <si>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</si>
  <si>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</si>
  <si>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</si>
  <si>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</si>
  <si>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</si>
  <si>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</si>
  <si>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</si>
  <si>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</si>
  <si>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</si>
  <si>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</si>
  <si>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</si>
  <si>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</si>
  <si>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</si>
  <si>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</si>
  <si>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</si>
  <si>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</si>
  <si>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</si>
  <si>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</si>
  <si>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</si>
  <si>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</si>
  <si>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</si>
  <si>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</si>
  <si>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</si>
  <si>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</si>
  <si>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</si>
  <si>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</si>
  <si>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</si>
  <si>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</si>
  <si>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</si>
  <si>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</si>
  <si>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</si>
  <si>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</si>
  <si>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</si>
  <si>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</si>
  <si>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</si>
  <si>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</si>
  <si>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</si>
  <si>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</si>
  <si>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</si>
  <si>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</si>
  <si>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</si>
  <si>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</si>
  <si>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</si>
  <si>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</si>
  <si>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</si>
  <si>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</si>
  <si>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</si>
  <si>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</si>
  <si>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</si>
  <si>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</si>
  <si>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</si>
  <si>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</si>
  <si>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</si>
  <si>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</si>
  <si>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</si>
  <si>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</si>
  <si>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</si>
  <si>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</si>
  <si>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</si>
  <si>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</si>
  <si>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</si>
  <si>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</si>
  <si>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</si>
  <si>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</si>
  <si>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</si>
  <si>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</si>
  <si>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</si>
  <si>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</si>
  <si>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</si>
  <si>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</si>
  <si>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</si>
  <si>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</si>
  <si>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</si>
  <si>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</si>
  <si>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</si>
  <si>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</si>
  <si>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</si>
  <si>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</si>
  <si>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</si>
  <si>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</si>
  <si>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</si>
  <si>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</si>
  <si>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</si>
  <si>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</si>
  <si>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</si>
  <si>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</si>
  <si>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</si>
  <si>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</si>
  <si>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</si>
  <si>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</si>
  <si>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</si>
  <si>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</si>
  <si>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</si>
  <si>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</si>
  <si>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</si>
  <si>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</si>
  <si>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</si>
  <si>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</si>
  <si>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</si>
  <si>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</si>
  <si>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</si>
  <si>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</si>
  <si>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</si>
  <si>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</si>
  <si>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</si>
  <si>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</si>
  <si>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</si>
  <si>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</si>
  <si>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</si>
  <si>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</si>
  <si>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</si>
  <si>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</si>
  <si>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</si>
  <si>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</si>
  <si>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</si>
  <si>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</si>
  <si>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</si>
  <si>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</si>
  <si>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</si>
  <si>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</si>
  <si>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</si>
  <si>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</si>
  <si>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</si>
  <si>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</si>
  <si>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</si>
  <si>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</si>
  <si>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</si>
  <si>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</si>
  <si>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</si>
  <si>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</si>
  <si>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</si>
  <si>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</si>
  <si>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</si>
  <si>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</si>
  <si>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</si>
  <si>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</si>
  <si>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</si>
  <si>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</si>
  <si>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</si>
  <si>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</si>
  <si>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</si>
  <si>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</si>
  <si>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</si>
  <si>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</si>
  <si>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</si>
  <si>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</si>
  <si>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</si>
  <si>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</si>
  <si>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</si>
  <si>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</si>
  <si>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</si>
  <si>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</si>
  <si>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</si>
  <si>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</si>
  <si>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</si>
  <si>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</si>
  <si>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</si>
  <si>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</si>
  <si>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</si>
  <si>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</si>
  <si>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</si>
  <si>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</si>
  <si>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</si>
  <si>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</si>
  <si>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</si>
  <si>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</si>
  <si>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</si>
  <si>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</si>
  <si>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</si>
  <si>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</si>
  <si>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</si>
  <si>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</si>
  <si>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</si>
  <si>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</si>
  <si>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</si>
  <si>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</si>
  <si>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</si>
  <si>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</si>
  <si>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</si>
  <si>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</si>
  <si>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</si>
  <si>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</si>
  <si>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</si>
  <si>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</si>
  <si>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</si>
  <si>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</si>
  <si>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</si>
  <si>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</si>
  <si>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</si>
  <si>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</si>
  <si>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</si>
  <si>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</si>
  <si>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</si>
  <si>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</si>
  <si>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</si>
  <si>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</si>
  <si>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</si>
  <si>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</si>
  <si>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</si>
  <si>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</si>
  <si>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</si>
  <si>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</si>
  <si>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</si>
  <si>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</si>
  <si>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</si>
  <si>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</si>
  <si>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</si>
  <si>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</si>
  <si>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</si>
  <si>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</si>
  <si>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</si>
  <si>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</si>
  <si>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</si>
  <si>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</si>
  <si>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</si>
  <si>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</si>
  <si>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</si>
  <si>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</si>
  <si>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</si>
  <si>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</si>
  <si>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</si>
  <si>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</si>
  <si>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</si>
  <si>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</si>
  <si>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</si>
  <si>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</si>
  <si>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</si>
  <si>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</si>
  <si>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</si>
  <si>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</si>
  <si>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</si>
  <si>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</si>
  <si>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</si>
  <si>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</si>
  <si>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</si>
  <si>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</si>
  <si>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</si>
  <si>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</si>
  <si>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</si>
  <si>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</si>
  <si>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</si>
  <si>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</si>
  <si>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</si>
  <si>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</si>
  <si>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</si>
  <si>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</si>
  <si>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</si>
  <si>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</si>
  <si>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</si>
  <si>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</si>
  <si>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</si>
  <si>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</si>
  <si>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</si>
  <si>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</si>
  <si>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</si>
  <si>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</si>
  <si>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</si>
  <si>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</si>
  <si>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</si>
  <si>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</si>
  <si>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</si>
  <si>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</si>
  <si>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</si>
  <si>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</si>
  <si>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</si>
  <si>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</si>
  <si>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</si>
  <si>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</si>
  <si>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</si>
  <si>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</si>
  <si>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</si>
  <si>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</si>
  <si>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</si>
  <si>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</si>
  <si>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</si>
  <si>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</si>
  <si>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</si>
  <si>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</si>
  <si>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</si>
  <si>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</si>
  <si>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</si>
  <si>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</si>
  <si>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</si>
  <si>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</si>
  <si>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</si>
  <si>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</si>
  <si>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</si>
  <si>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</si>
  <si>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</si>
  <si>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</si>
  <si>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</si>
  <si>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</si>
  <si>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</si>
  <si>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</si>
  <si>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</si>
  <si>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</si>
  <si>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</si>
  <si>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</si>
  <si>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</si>
  <si>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</si>
  <si>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</si>
  <si>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</si>
  <si>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</si>
  <si>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</si>
  <si>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</si>
  <si>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</si>
  <si>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</si>
  <si>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</si>
  <si>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</si>
  <si>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</si>
  <si>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</si>
  <si>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</si>
  <si>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</si>
  <si>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</si>
  <si>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</si>
  <si>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</si>
  <si>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</si>
  <si>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</si>
  <si>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</si>
  <si>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</si>
  <si>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</si>
  <si>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</si>
  <si>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</si>
  <si>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</si>
  <si>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</si>
  <si>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</si>
  <si>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</si>
  <si>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</si>
  <si>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</si>
  <si>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</si>
  <si>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</si>
  <si>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</si>
  <si>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</si>
  <si>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</si>
  <si>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</si>
  <si>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</si>
  <si>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</si>
  <si>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</si>
  <si>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</si>
  <si>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</si>
  <si>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</si>
  <si>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</si>
  <si>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</si>
  <si>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</si>
  <si>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</si>
  <si>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</si>
  <si>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</si>
  <si>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</si>
  <si>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</si>
  <si>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</si>
  <si>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</si>
  <si>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</si>
  <si>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</si>
  <si>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</si>
  <si>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</si>
  <si>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</si>
  <si>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</si>
  <si>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</si>
  <si>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</si>
  <si>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</si>
  <si>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</si>
  <si>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</si>
  <si>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</si>
  <si>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</si>
  <si>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</si>
  <si>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</si>
  <si>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</si>
  <si>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</si>
  <si>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</si>
  <si>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</si>
  <si>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</si>
  <si>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</si>
  <si>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</si>
  <si>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</si>
  <si>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</si>
  <si>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</si>
  <si>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</si>
  <si>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</si>
  <si>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</si>
  <si>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</si>
  <si>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</si>
  <si>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</si>
  <si>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</si>
  <si>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</si>
  <si>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</si>
  <si>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</si>
  <si>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</si>
  <si>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</si>
  <si>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</si>
  <si>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</si>
  <si>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</si>
  <si>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</si>
  <si>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</si>
  <si>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</si>
  <si>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</si>
  <si>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</si>
  <si>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</si>
  <si>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</si>
  <si>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</si>
  <si>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</si>
  <si>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</si>
  <si>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</si>
  <si>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</si>
  <si>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</si>
  <si>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</si>
  <si>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</si>
  <si>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</si>
  <si>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</si>
  <si>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</si>
  <si>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</si>
  <si>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</si>
  <si>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</si>
  <si>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</si>
  <si>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</si>
  <si>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</si>
  <si>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</si>
  <si>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</si>
  <si>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</si>
  <si>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</si>
  <si>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</si>
  <si>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</si>
  <si>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</si>
  <si>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</si>
  <si>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</si>
  <si>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</si>
  <si>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</si>
  <si>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</si>
  <si>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</si>
  <si>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</si>
  <si>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</si>
  <si>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</si>
  <si>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</si>
  <si>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</si>
  <si>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</si>
  <si>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</si>
  <si>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</si>
  <si>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</si>
  <si>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</si>
  <si>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</si>
  <si>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</si>
  <si>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</si>
  <si>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</si>
  <si>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</si>
  <si>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</si>
  <si>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</si>
  <si>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</si>
  <si>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</si>
  <si>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</si>
  <si>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</si>
  <si>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</si>
  <si>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</si>
  <si>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</si>
  <si>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</si>
  <si>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</si>
  <si>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</si>
  <si>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</si>
  <si>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</si>
  <si>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</si>
  <si>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</si>
  <si>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</si>
  <si>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</si>
  <si>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</si>
  <si>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</si>
  <si>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</si>
  <si>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</si>
  <si>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</si>
  <si>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</si>
  <si>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</si>
  <si>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</si>
  <si>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</si>
  <si>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</si>
  <si>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</si>
  <si>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</si>
  <si>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</si>
  <si>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</si>
  <si>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</si>
  <si>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</si>
  <si>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</si>
  <si>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</si>
  <si>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</si>
  <si>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</si>
  <si>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</si>
  <si>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</si>
  <si>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</si>
  <si>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</si>
  <si>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</si>
  <si>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</si>
  <si>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</si>
  <si>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</si>
  <si>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</si>
  <si>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</si>
  <si>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</si>
  <si>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</si>
  <si>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</si>
  <si>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</si>
  <si>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</si>
  <si>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</si>
  <si>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</si>
  <si>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</si>
  <si>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</si>
  <si>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</si>
  <si>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</si>
  <si>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</si>
  <si>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</si>
  <si>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</si>
  <si>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</si>
  <si>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</si>
  <si>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</si>
  <si>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</si>
  <si>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</si>
  <si>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</si>
  <si>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</si>
  <si>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</si>
  <si>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</si>
  <si>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</si>
  <si>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</si>
  <si>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</si>
  <si>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</si>
  <si>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</si>
  <si>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</si>
  <si>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</si>
  <si>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</si>
  <si>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</si>
  <si>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</si>
  <si>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</si>
  <si>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</si>
  <si>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</si>
  <si>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</si>
  <si>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</si>
  <si>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</si>
  <si>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</si>
  <si>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</si>
  <si>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</si>
  <si>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</si>
  <si>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</si>
  <si>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</si>
  <si>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</si>
  <si>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</si>
  <si>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</si>
  <si>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</si>
  <si>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</si>
  <si>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</si>
  <si>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</si>
  <si>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</si>
  <si>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</si>
  <si>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</si>
  <si>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</si>
  <si>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</si>
  <si>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</si>
  <si>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</si>
  <si>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</si>
  <si>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</si>
  <si>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</si>
  <si>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</si>
  <si>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</si>
  <si>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</si>
  <si>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</si>
  <si>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</si>
  <si>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</si>
  <si>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</si>
  <si>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</si>
  <si>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</si>
  <si>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</si>
  <si>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</si>
  <si>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</si>
  <si>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</si>
  <si>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</si>
  <si>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</si>
  <si>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</si>
  <si>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</si>
  <si>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</si>
  <si>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</si>
  <si>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</si>
  <si>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</si>
  <si>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</si>
  <si>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</si>
  <si>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</si>
  <si>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</si>
  <si>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</si>
  <si>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</si>
  <si>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</si>
  <si>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</si>
  <si>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</si>
  <si>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</si>
  <si>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</si>
  <si>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</si>
  <si>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</si>
  <si>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</si>
  <si>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</si>
  <si>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</si>
  <si>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</si>
  <si>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</si>
  <si>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</si>
  <si>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</si>
  <si>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</si>
  <si>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</si>
  <si>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</si>
  <si>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</si>
  <si>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</si>
  <si>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</si>
  <si>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</si>
  <si>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</si>
  <si>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</si>
  <si>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</si>
  <si>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</si>
  <si>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</si>
  <si>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</si>
  <si>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</si>
  <si>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</si>
  <si>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</si>
  <si>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</si>
  <si>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</si>
  <si>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</si>
  <si>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</si>
  <si>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</si>
  <si>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</si>
  <si>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</si>
  <si>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</si>
  <si>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</si>
  <si>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</si>
  <si>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</si>
  <si>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</si>
  <si>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</si>
  <si>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</si>
  <si>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</si>
  <si>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</si>
  <si>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</si>
  <si>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</si>
  <si>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</si>
  <si>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</si>
  <si>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</si>
  <si>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</si>
  <si>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</si>
  <si>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</si>
  <si>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</si>
  <si>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</si>
  <si>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</si>
  <si>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</si>
  <si>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</si>
  <si>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</si>
  <si>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</si>
  <si>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</si>
  <si>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</si>
  <si>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</si>
  <si>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</si>
  <si>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</si>
  <si>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</si>
  <si>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</si>
  <si>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</si>
  <si>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</si>
  <si>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</si>
  <si>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</si>
  <si>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</si>
  <si>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</si>
  <si>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</si>
  <si>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</si>
  <si>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</si>
  <si>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</si>
  <si>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</si>
  <si>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</si>
  <si>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</si>
  <si>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</si>
  <si>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</si>
  <si>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</si>
  <si>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</si>
  <si>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</si>
  <si>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</si>
  <si>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</si>
  <si>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</si>
  <si>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</si>
  <si>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</si>
  <si>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</si>
  <si>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</si>
  <si>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</si>
  <si>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</si>
  <si>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</si>
  <si>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</si>
  <si>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</si>
  <si>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</si>
  <si>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</si>
  <si>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</si>
  <si>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</si>
  <si>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</si>
  <si>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</si>
  <si>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</si>
  <si>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</si>
  <si>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</si>
  <si>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</si>
  <si>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</si>
  <si>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</si>
  <si>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</si>
  <si>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</si>
  <si>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</si>
  <si>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</si>
  <si>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</si>
  <si>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</si>
  <si>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</si>
  <si>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</si>
  <si>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</si>
  <si>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</si>
  <si>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</si>
  <si>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</si>
  <si>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</si>
  <si>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</si>
  <si>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</si>
  <si>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</si>
  <si>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</si>
  <si>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</si>
  <si>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</si>
  <si>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</si>
  <si>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</si>
  <si>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</si>
  <si>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</si>
  <si>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</si>
  <si>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</si>
  <si>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</si>
  <si>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</si>
  <si>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</si>
  <si>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</si>
  <si>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</si>
  <si>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</si>
  <si>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</si>
  <si>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</si>
  <si>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</si>
  <si>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</si>
  <si>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</si>
  <si>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</si>
  <si>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</si>
  <si>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</si>
  <si>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</si>
  <si>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</si>
  <si>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</si>
  <si>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</si>
  <si>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</si>
  <si>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</si>
  <si>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</si>
  <si>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</si>
  <si>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</si>
  <si>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</si>
  <si>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</si>
  <si>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</si>
  <si>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</si>
  <si>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</si>
  <si>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</si>
  <si>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</si>
  <si>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</si>
  <si>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</si>
  <si>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</si>
  <si>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</si>
  <si>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</si>
  <si>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</si>
  <si>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</si>
  <si>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</si>
  <si>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</si>
  <si>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</si>
  <si>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</si>
  <si>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</si>
  <si>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</si>
  <si>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</si>
  <si>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</si>
  <si>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</si>
  <si>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</si>
  <si>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</si>
  <si>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</si>
  <si>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</si>
  <si>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</si>
  <si>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</si>
  <si>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</si>
  <si>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</si>
  <si>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</si>
  <si>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</si>
  <si>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</si>
  <si>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</si>
  <si>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</si>
  <si>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</si>
  <si>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</si>
  <si>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</si>
  <si>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</si>
  <si>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</si>
  <si>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</si>
  <si>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</si>
  <si>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</si>
  <si>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</si>
  <si>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</si>
  <si>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</si>
  <si>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</si>
  <si>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</si>
  <si>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</si>
  <si>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</si>
  <si>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</si>
  <si>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</si>
  <si>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</si>
  <si>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</si>
  <si>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</si>
  <si>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</si>
  <si>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</si>
  <si>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</si>
  <si>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</si>
  <si>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</si>
  <si>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</si>
  <si>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</si>
  <si>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</si>
  <si>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</si>
  <si>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</si>
  <si>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</si>
  <si>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</si>
  <si>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</si>
  <si>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</si>
  <si>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</si>
  <si>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</si>
  <si>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</si>
  <si>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</si>
  <si>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</si>
  <si>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</si>
  <si>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</si>
  <si>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</si>
  <si>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</si>
  <si>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</si>
  <si>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</si>
  <si>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</si>
  <si>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</si>
  <si>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</si>
  <si>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</si>
  <si>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</si>
  <si>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</si>
  <si>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</si>
  <si>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</si>
  <si>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</si>
  <si>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</si>
  <si>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</si>
  <si>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</si>
  <si>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</si>
  <si>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</si>
  <si>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</si>
  <si>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</si>
  <si>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</si>
  <si>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</si>
  <si>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</si>
  <si>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</si>
  <si>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</si>
  <si>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</si>
  <si>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</si>
  <si>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</si>
  <si>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</si>
  <si>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</si>
  <si>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</si>
  <si>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</si>
  <si>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</si>
  <si>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</si>
  <si>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</si>
  <si>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</si>
  <si>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</si>
  <si>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</si>
  <si>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</si>
  <si>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</si>
  <si>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</si>
  <si>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</si>
  <si>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</si>
  <si>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</si>
  <si>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</si>
  <si>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</si>
  <si>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</si>
  <si>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</si>
  <si>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</si>
  <si>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</si>
  <si>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</si>
  <si>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</si>
  <si>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</si>
  <si>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</si>
  <si>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</si>
  <si>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</si>
  <si>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</si>
  <si>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</si>
  <si>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</si>
  <si>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</si>
  <si>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</si>
  <si>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</si>
  <si>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</si>
  <si>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</si>
  <si>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</si>
  <si>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</si>
  <si>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</si>
  <si>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</si>
  <si>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</si>
  <si>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</si>
  <si>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</si>
  <si>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</si>
  <si>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</si>
  <si>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</si>
  <si>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</si>
  <si>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</si>
  <si>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</si>
  <si>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</si>
  <si>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</si>
  <si>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</si>
  <si>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</si>
  <si>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</si>
  <si>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</si>
  <si>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</si>
  <si>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</si>
  <si>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</si>
  <si>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</si>
  <si>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</si>
  <si>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</si>
  <si>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</si>
  <si>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</si>
  <si>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</si>
  <si>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</si>
  <si>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</si>
  <si>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</si>
  <si>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</si>
  <si>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</si>
  <si>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</si>
  <si>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</si>
  <si>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</si>
  <si>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</si>
  <si>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</si>
  <si>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</si>
  <si>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</si>
  <si>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</si>
  <si>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</si>
  <si>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</si>
  <si>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</si>
  <si>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</si>
  <si>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</si>
  <si>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</si>
  <si>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</si>
  <si>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</si>
  <si>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</si>
  <si>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</si>
  <si>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</si>
  <si>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</si>
  <si>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</si>
  <si>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</si>
  <si>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</si>
  <si>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</si>
  <si>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</si>
  <si>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</si>
  <si>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</si>
  <si>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</si>
  <si>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</si>
  <si>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</si>
  <si>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</si>
  <si>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</si>
  <si>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</si>
  <si>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</si>
  <si>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</si>
  <si>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</si>
  <si>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</si>
  <si>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</si>
  <si>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</si>
  <si>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</si>
  <si>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</si>
  <si>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</si>
  <si>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</si>
  <si>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</si>
  <si>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</si>
  <si>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</si>
  <si>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</si>
  <si>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</si>
  <si>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</si>
  <si>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</si>
  <si>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</si>
  <si>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</si>
  <si>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</si>
  <si>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</si>
  <si>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</si>
  <si>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</si>
  <si>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</si>
  <si>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</si>
  <si>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</si>
  <si>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</si>
  <si>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</si>
  <si>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</si>
  <si>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</si>
  <si>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</si>
  <si>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</si>
  <si>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</si>
  <si>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</si>
  <si>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</si>
  <si>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</si>
  <si>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</si>
  <si>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</si>
  <si>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</si>
  <si>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</si>
  <si>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</si>
  <si>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</si>
  <si>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</si>
  <si>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</si>
  <si>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</si>
  <si>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</si>
  <si>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</si>
  <si>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</si>
  <si>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</si>
  <si>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</si>
  <si>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</si>
  <si>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</si>
  <si>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</si>
  <si>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</si>
  <si>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</si>
  <si>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</si>
  <si>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</si>
  <si>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</si>
  <si>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</si>
  <si>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</si>
  <si>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</si>
  <si>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</si>
  <si>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</si>
  <si>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</si>
  <si>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</si>
  <si>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</si>
  <si>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</si>
  <si>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</si>
  <si>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</si>
  <si>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</si>
  <si>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</si>
  <si>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</si>
  <si>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</si>
  <si>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</si>
  <si>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</si>
  <si>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</si>
  <si>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</si>
  <si>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</si>
  <si>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</si>
  <si>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</si>
  <si>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</si>
  <si>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</si>
  <si>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</si>
  <si>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</si>
  <si>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</si>
  <si>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</si>
  <si>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</si>
  <si>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</si>
  <si>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</si>
  <si>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</si>
  <si>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</si>
  <si>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</si>
  <si>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</si>
  <si>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</si>
  <si>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</si>
  <si>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</si>
  <si>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</si>
  <si>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</si>
  <si>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</si>
  <si>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</si>
  <si>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</si>
  <si>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</si>
  <si>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</si>
  <si>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</si>
  <si>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</si>
  <si>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</si>
  <si>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</si>
  <si>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</si>
  <si>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</si>
  <si>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</si>
  <si>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</si>
  <si>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</si>
  <si>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</si>
  <si>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</si>
  <si>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</si>
  <si>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</si>
  <si>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</si>
  <si>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</si>
  <si>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</si>
  <si>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</si>
  <si>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</si>
  <si>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</si>
  <si>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</si>
  <si>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</si>
  <si>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</si>
  <si>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</si>
  <si>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</si>
  <si>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</si>
  <si>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</si>
  <si>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</si>
  <si>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</si>
  <si>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</si>
  <si>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</si>
  <si>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</si>
  <si>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</si>
  <si>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</si>
  <si>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</si>
  <si>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</si>
  <si>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</si>
  <si>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</si>
  <si>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</si>
  <si>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</si>
  <si>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</si>
  <si>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</si>
  <si>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</si>
  <si>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</si>
  <si>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</si>
  <si>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</si>
  <si>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</si>
  <si>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</si>
  <si>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</si>
  <si>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</si>
  <si>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</si>
  <si>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</si>
  <si>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</si>
  <si>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</si>
  <si>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</si>
  <si>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</si>
  <si>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</si>
  <si>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</si>
  <si>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</si>
  <si>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</si>
  <si>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</si>
  <si>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</si>
  <si>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</si>
  <si>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</si>
  <si>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</si>
  <si>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</si>
  <si>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</si>
  <si>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</si>
  <si>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</si>
  <si>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</si>
  <si>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</si>
  <si>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</si>
  <si>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</si>
  <si>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</si>
  <si>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</si>
  <si>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</si>
  <si>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</si>
  <si>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</si>
  <si>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</si>
  <si>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</si>
  <si>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</si>
  <si>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</si>
  <si>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</si>
  <si>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</si>
  <si>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</si>
  <si>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</si>
  <si>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</si>
  <si>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</si>
  <si>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</si>
  <si>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</si>
  <si>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</si>
  <si>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</si>
  <si>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</si>
  <si>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</si>
  <si>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</si>
  <si>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</si>
  <si>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</si>
  <si>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</si>
  <si>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</si>
  <si>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</si>
  <si>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</si>
  <si>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</si>
  <si>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</si>
  <si>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</si>
  <si>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</si>
  <si>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</si>
  <si>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</si>
  <si>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</si>
  <si>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</si>
  <si>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</si>
  <si>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</si>
  <si>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</si>
  <si>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</si>
  <si>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</si>
  <si>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</si>
  <si>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</si>
  <si>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</si>
  <si>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</si>
  <si>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</si>
  <si>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</si>
  <si>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</si>
  <si>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</si>
  <si>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</si>
  <si>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</si>
  <si>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</si>
  <si>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</si>
  <si>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</si>
  <si>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</si>
  <si>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</si>
  <si>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</si>
  <si>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</si>
  <si>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</si>
  <si>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</si>
  <si>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</si>
  <si>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</si>
  <si>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</si>
  <si>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</si>
  <si>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</si>
  <si>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</si>
  <si>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</si>
  <si>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</si>
  <si>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</si>
  <si>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</si>
  <si>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</si>
  <si>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</si>
  <si>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</si>
  <si>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</si>
  <si>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</si>
  <si>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</si>
  <si>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</si>
  <si>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</si>
  <si>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</si>
  <si>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</si>
  <si>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</si>
  <si>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</si>
  <si>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</si>
  <si>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</si>
  <si>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</si>
  <si>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</si>
  <si>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</si>
  <si>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</si>
  <si>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</si>
  <si>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</si>
  <si>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</si>
  <si>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</si>
  <si>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</si>
  <si>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</si>
  <si>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</si>
  <si>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</si>
  <si>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</si>
  <si>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</si>
  <si>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</si>
  <si>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</si>
  <si>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</si>
  <si>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</si>
  <si>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</si>
  <si>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</si>
  <si>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</si>
  <si>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</si>
  <si>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</si>
  <si>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</si>
  <si>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</si>
  <si>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</si>
  <si>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</si>
  <si>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</si>
  <si>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</si>
  <si>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</si>
  <si>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</si>
  <si>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</si>
  <si>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</si>
  <si>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</si>
  <si>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</si>
  <si>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</si>
  <si>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</si>
  <si>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</si>
  <si>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</si>
  <si>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</si>
  <si>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</si>
  <si>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</si>
  <si>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</si>
  <si>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</si>
  <si>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</si>
  <si>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</si>
  <si>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</si>
  <si>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</si>
  <si>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</si>
  <si>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</si>
  <si>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</si>
  <si>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</si>
  <si>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</si>
  <si>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</si>
  <si>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</si>
  <si>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</si>
  <si>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</si>
  <si>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</si>
  <si>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</si>
  <si>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</si>
  <si>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</si>
  <si>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</si>
  <si>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</si>
  <si>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</si>
  <si>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</si>
  <si>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</si>
  <si>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</si>
  <si>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</si>
  <si>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</si>
  <si>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</si>
  <si>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</si>
  <si>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</si>
  <si>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</si>
  <si>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</si>
  <si>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</si>
  <si>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</si>
  <si>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</si>
  <si>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</si>
  <si>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</si>
  <si>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</si>
  <si>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</si>
  <si>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</si>
  <si>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</si>
  <si>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</si>
  <si>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</si>
  <si>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</si>
  <si>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</si>
  <si>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</si>
  <si>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</si>
  <si>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</si>
  <si>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</si>
  <si>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</si>
  <si>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</si>
  <si>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</si>
  <si>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</si>
  <si>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</si>
  <si>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</si>
  <si>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</si>
  <si>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</si>
  <si>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</si>
  <si>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</si>
  <si>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</si>
  <si>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</si>
  <si>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</si>
  <si>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</si>
  <si>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</si>
  <si>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</si>
  <si>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</si>
  <si>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</si>
  <si>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</si>
  <si>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</si>
  <si>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</si>
  <si>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</si>
  <si>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</si>
  <si>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</si>
  <si>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</si>
  <si>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</si>
  <si>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</si>
  <si>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</si>
  <si>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</si>
  <si>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</si>
  <si>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</si>
  <si>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</si>
  <si>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</si>
  <si>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</si>
  <si>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</si>
  <si>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</si>
  <si>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</si>
  <si>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</si>
  <si>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</si>
  <si>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</si>
  <si>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</si>
  <si>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</si>
  <si>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</si>
  <si>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</si>
  <si>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</si>
  <si>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</si>
  <si>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</si>
  <si>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</si>
  <si>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</si>
  <si>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</si>
  <si>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</si>
  <si>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</si>
  <si>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</si>
  <si>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</si>
  <si>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</si>
  <si>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</si>
  <si>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</si>
  <si>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</si>
  <si>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</si>
  <si>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</si>
  <si>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</si>
  <si>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</si>
  <si>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</si>
  <si>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</si>
  <si>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</si>
  <si>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</si>
  <si>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</si>
  <si>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</si>
  <si>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</si>
  <si>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</si>
  <si>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</si>
  <si>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</si>
  <si>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</si>
  <si>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</si>
  <si>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</si>
  <si>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</si>
  <si>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</si>
  <si>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</si>
  <si>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</si>
  <si>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</si>
  <si>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</si>
  <si>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</si>
  <si>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</si>
  <si>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</si>
  <si>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</si>
  <si>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</si>
  <si>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</si>
  <si>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</si>
  <si>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</si>
  <si>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</si>
  <si>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</si>
  <si>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</si>
  <si>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</si>
  <si>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</si>
  <si>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</si>
  <si>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</si>
  <si>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</si>
  <si>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</si>
  <si>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</si>
  <si>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</si>
  <si>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</si>
  <si>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</si>
  <si>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</si>
  <si>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</si>
  <si>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</si>
  <si>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</si>
  <si>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</si>
  <si>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</si>
  <si>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</si>
  <si>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</si>
  <si>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</si>
  <si>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</si>
  <si>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</si>
  <si>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</si>
  <si>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</si>
  <si>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</si>
  <si>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</si>
  <si>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</si>
  <si>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</si>
  <si>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</si>
  <si>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</si>
  <si>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</si>
  <si>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</si>
  <si>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</si>
  <si>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</si>
  <si>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</si>
  <si>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</si>
  <si>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</si>
  <si>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</si>
  <si>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</si>
  <si>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</si>
  <si>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</si>
  <si>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</si>
  <si>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</si>
  <si>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</si>
  <si>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</si>
  <si>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</si>
  <si>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</si>
  <si>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</si>
  <si>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</si>
  <si>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</si>
  <si>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</si>
  <si>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</si>
  <si>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</si>
  <si>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</si>
  <si>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</si>
  <si>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</si>
  <si>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</si>
  <si>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</si>
  <si>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</si>
  <si>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</si>
  <si>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</si>
  <si>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</si>
  <si>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</si>
  <si>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</si>
  <si>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</si>
  <si>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</si>
  <si>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</si>
  <si>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</si>
  <si>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</si>
  <si>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</si>
  <si>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</si>
  <si>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</si>
  <si>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</si>
  <si>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</si>
  <si>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</si>
  <si>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</si>
  <si>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</si>
  <si>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</si>
  <si>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</si>
  <si>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</si>
  <si>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</si>
  <si>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</si>
  <si>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</si>
  <si>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</si>
  <si>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</si>
  <si>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</si>
  <si>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</si>
  <si>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</si>
  <si>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</si>
  <si>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</si>
  <si>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</si>
  <si>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</si>
  <si>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</si>
  <si>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</si>
  <si>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</si>
  <si>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</si>
  <si>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</si>
  <si>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</si>
  <si>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</si>
  <si>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</si>
  <si>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</si>
  <si>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</si>
  <si>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</si>
  <si>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</si>
  <si>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</si>
  <si>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</si>
  <si>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</si>
  <si>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</si>
  <si>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</si>
  <si>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</si>
  <si>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</si>
  <si>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</si>
  <si>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</si>
  <si>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</si>
  <si>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</si>
  <si>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</si>
  <si>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</si>
  <si>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</si>
  <si>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</si>
  <si>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</si>
  <si>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</si>
  <si>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</si>
  <si>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</si>
  <si>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</si>
  <si>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</si>
  <si>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</si>
  <si>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</si>
  <si>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</si>
  <si>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</si>
  <si>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</si>
  <si>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</si>
  <si>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</si>
  <si>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</si>
  <si>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</si>
  <si>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</si>
  <si>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</si>
  <si>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</si>
  <si>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</si>
  <si>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</si>
  <si>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</si>
  <si>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</si>
  <si>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</si>
  <si>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</si>
  <si>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</si>
  <si>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</si>
  <si>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</si>
  <si>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</si>
  <si>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</si>
  <si>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</si>
  <si>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</si>
  <si>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</si>
  <si>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</si>
  <si>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</si>
  <si>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</si>
  <si>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</si>
  <si>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</si>
  <si>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</si>
  <si>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</si>
  <si>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</si>
  <si>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</si>
  <si>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</si>
  <si>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</si>
  <si>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</si>
  <si>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</si>
  <si>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</si>
  <si>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</si>
  <si>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</si>
  <si>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</si>
  <si>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</si>
  <si>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</si>
  <si>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</si>
  <si>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</si>
  <si>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</si>
  <si>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</si>
  <si>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</si>
  <si>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</si>
  <si>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</si>
  <si>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</si>
  <si>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</si>
  <si>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</si>
  <si>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</si>
  <si>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</si>
  <si>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</si>
  <si>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</si>
  <si>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</si>
  <si>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</si>
  <si>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</si>
  <si>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</si>
  <si>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</si>
  <si>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</si>
  <si>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</si>
  <si>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</si>
  <si>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</si>
  <si>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</si>
  <si>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</si>
  <si>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</si>
  <si>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</si>
  <si>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</si>
  <si>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</si>
  <si>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</si>
  <si>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</si>
  <si>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</si>
  <si>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</si>
  <si>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</si>
  <si>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</si>
  <si>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</si>
  <si>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</si>
  <si>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</si>
  <si>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</si>
  <si>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</si>
  <si>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</si>
  <si>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</si>
  <si>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</si>
  <si>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</si>
  <si>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</si>
  <si>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</si>
  <si>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</si>
  <si>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</si>
  <si>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</si>
  <si>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</si>
  <si>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</si>
  <si>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</si>
  <si>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</si>
  <si>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</si>
  <si>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</si>
  <si>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</si>
  <si>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</si>
  <si>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</si>
  <si>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</si>
  <si>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</si>
  <si>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</si>
  <si>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</si>
  <si>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</si>
  <si>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</si>
  <si>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</si>
  <si>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</si>
  <si>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</si>
  <si>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</si>
  <si>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</si>
  <si>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</si>
  <si>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</si>
  <si>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</si>
  <si>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</si>
  <si>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</si>
  <si>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</si>
  <si>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</si>
  <si>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</si>
  <si>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</si>
  <si>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</si>
  <si>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</si>
  <si>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</si>
  <si>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</si>
  <si>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</si>
  <si>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</si>
  <si>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</si>
  <si>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</si>
  <si>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</si>
  <si>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</si>
  <si>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</si>
  <si>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</si>
  <si>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</si>
  <si>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</si>
  <si>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</si>
  <si>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</si>
  <si>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</si>
  <si>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</si>
  <si>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</si>
  <si>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</si>
  <si>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</si>
  <si>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</si>
  <si>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</si>
  <si>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</si>
  <si>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</si>
  <si>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</si>
  <si>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</si>
  <si>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</si>
  <si>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</si>
  <si>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</si>
  <si>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</si>
  <si>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</si>
  <si>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</si>
  <si>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</si>
  <si>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</si>
  <si>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</si>
  <si>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</si>
  <si>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</si>
  <si>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</si>
  <si>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</si>
  <si>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</si>
  <si>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</si>
  <si>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</si>
  <si>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</si>
  <si>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</si>
  <si>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</si>
  <si>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</si>
  <si>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</si>
  <si>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</si>
  <si>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</si>
  <si>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</si>
  <si>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</si>
  <si>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</si>
  <si>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</si>
  <si>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</si>
  <si>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</si>
  <si>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</si>
  <si>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</si>
  <si>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</si>
  <si>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</si>
  <si>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</si>
  <si>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</si>
  <si>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</si>
  <si>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</si>
  <si>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</si>
  <si>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</si>
  <si>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</si>
  <si>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</si>
  <si>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</si>
  <si>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</si>
  <si>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</si>
  <si>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</si>
  <si>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</si>
  <si>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</si>
  <si>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</si>
  <si>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</si>
  <si>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</si>
  <si>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</si>
  <si>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</si>
  <si>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</si>
  <si>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</si>
  <si>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</si>
  <si>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</si>
  <si>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</si>
  <si>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</si>
  <si>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</si>
  <si>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</si>
  <si>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</si>
  <si>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</si>
  <si>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</si>
  <si>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</si>
  <si>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</si>
  <si>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</si>
  <si>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</si>
  <si>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</si>
  <si>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</si>
  <si>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</si>
  <si>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</si>
  <si>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</si>
  <si>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</si>
  <si>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</si>
  <si>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</si>
  <si>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</si>
  <si>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</si>
  <si>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</si>
  <si>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</si>
  <si>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</si>
  <si>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</si>
  <si>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</si>
  <si>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</si>
  <si>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</si>
  <si>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</si>
  <si>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</si>
  <si>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</si>
  <si>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</si>
  <si>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</si>
  <si>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</si>
  <si>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</si>
  <si>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</si>
  <si>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</si>
  <si>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</si>
  <si>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</si>
  <si>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</si>
  <si>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</si>
  <si>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</si>
  <si>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</si>
  <si>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</si>
  <si>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</si>
  <si>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</si>
  <si>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</si>
  <si>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</si>
  <si>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</si>
  <si>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</si>
  <si>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</si>
  <si>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</si>
  <si>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</si>
  <si>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</si>
  <si>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</si>
  <si>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</si>
  <si>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</si>
  <si>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</si>
  <si>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</si>
  <si>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</si>
  <si>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</si>
  <si>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</si>
  <si>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</si>
  <si>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</si>
  <si>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</si>
  <si>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</si>
  <si>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</si>
  <si>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</si>
  <si>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</si>
  <si>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</si>
  <si>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</si>
  <si>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</si>
  <si>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</si>
  <si>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</si>
  <si>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</si>
  <si>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</si>
  <si>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</si>
  <si>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</si>
  <si>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</si>
  <si>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</si>
  <si>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</si>
  <si>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</si>
  <si>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</si>
  <si>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</si>
  <si>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</si>
  <si>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</si>
  <si>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</si>
  <si>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</si>
  <si>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</si>
  <si>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</si>
  <si>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</si>
  <si>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</si>
  <si>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</si>
  <si>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</si>
  <si>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</si>
  <si>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</si>
  <si>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</si>
  <si>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</si>
  <si>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</si>
  <si>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</si>
  <si>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</si>
  <si>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</si>
  <si>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</si>
  <si>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</si>
  <si>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</si>
  <si>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</si>
  <si>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</si>
  <si>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</si>
  <si>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</si>
  <si>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</si>
  <si>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</si>
  <si>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</si>
  <si>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</si>
  <si>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</si>
  <si>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</si>
  <si>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</si>
  <si>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</si>
  <si>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</si>
  <si>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</si>
  <si>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</si>
  <si>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</si>
  <si>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</si>
  <si>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</si>
  <si>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</si>
  <si>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</si>
  <si>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</si>
  <si>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</si>
  <si>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</si>
  <si>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</si>
  <si>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</si>
  <si>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</si>
  <si>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</si>
  <si>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</si>
  <si>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</si>
  <si>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</si>
  <si>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</si>
  <si>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</si>
  <si>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</si>
  <si>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</si>
  <si>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</si>
  <si>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</si>
  <si>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</si>
  <si>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</si>
  <si>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</si>
  <si>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</si>
  <si>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</si>
  <si>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</si>
  <si>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</si>
  <si>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</si>
  <si>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</si>
  <si>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</si>
  <si>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</si>
  <si>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</si>
  <si>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</si>
  <si>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</si>
  <si>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</si>
  <si>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</si>
  <si>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</si>
  <si>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</si>
  <si>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</si>
  <si>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</si>
  <si>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</si>
  <si>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</si>
  <si>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</si>
  <si>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</si>
  <si>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</si>
  <si>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</si>
  <si>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</si>
  <si>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</si>
  <si>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</si>
  <si>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</si>
  <si>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</si>
  <si>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</si>
  <si>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</si>
  <si>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</si>
  <si>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</si>
  <si>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</si>
  <si>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</si>
  <si>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</si>
  <si>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</si>
  <si>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</si>
  <si>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</si>
  <si>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</si>
  <si>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</si>
  <si>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</si>
  <si>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</si>
  <si>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</si>
  <si>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</si>
  <si>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</si>
  <si>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</si>
  <si>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</si>
  <si>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</si>
  <si>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</si>
  <si>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</si>
  <si>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</si>
  <si>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</si>
  <si>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</si>
  <si>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</si>
  <si>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</si>
  <si>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</si>
  <si>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</si>
  <si>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</si>
  <si>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</si>
  <si>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</si>
  <si>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</si>
  <si>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</si>
  <si>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</si>
  <si>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</si>
  <si>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</si>
  <si>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</si>
  <si>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</si>
  <si>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</si>
  <si>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</si>
  <si>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</si>
  <si>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</si>
  <si>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</si>
  <si>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</si>
  <si>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</si>
  <si>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</si>
  <si>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</si>
  <si>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</si>
  <si>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</si>
  <si>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</si>
  <si>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</si>
  <si>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</si>
  <si>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</si>
  <si>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</si>
  <si>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</si>
  <si>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</si>
  <si>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</si>
  <si>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</si>
  <si>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</si>
  <si>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</si>
  <si>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</si>
  <si>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</si>
  <si>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</si>
  <si>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</si>
  <si>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</si>
  <si>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</si>
  <si>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</si>
  <si>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</si>
  <si>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</si>
  <si>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</si>
  <si>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</si>
  <si>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</si>
  <si>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</si>
  <si>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</si>
  <si>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</si>
  <si>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</si>
  <si>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</si>
  <si>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</si>
  <si>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</si>
  <si>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</si>
  <si>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</si>
  <si>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</si>
  <si>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</si>
  <si>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</si>
  <si>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</si>
  <si>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</si>
  <si>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</si>
  <si>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</si>
  <si>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</si>
  <si>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</si>
  <si>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</si>
  <si>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</si>
  <si>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</si>
  <si>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</si>
  <si>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</si>
  <si>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</si>
  <si>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</si>
  <si>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</si>
  <si>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</si>
  <si>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</si>
  <si>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</si>
  <si>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</si>
  <si>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</si>
  <si>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</si>
  <si>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</si>
  <si>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</si>
  <si>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</si>
  <si>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</si>
  <si>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</si>
  <si>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</si>
  <si>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</si>
  <si>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</si>
  <si>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</si>
  <si>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</si>
  <si>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</si>
  <si>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</si>
  <si>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</si>
  <si>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</si>
  <si>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</si>
  <si>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</si>
  <si>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</si>
  <si>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</si>
  <si>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</si>
  <si>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</si>
  <si>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</si>
  <si>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</si>
  <si>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</si>
  <si>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</si>
  <si>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</si>
  <si>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</si>
  <si>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</si>
  <si>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</si>
  <si>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</si>
  <si>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</si>
  <si>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</si>
  <si>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</si>
  <si>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</si>
  <si>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</si>
  <si>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</si>
  <si>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</si>
  <si>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</si>
  <si>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</si>
  <si>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</si>
  <si>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</si>
  <si>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</si>
  <si>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</si>
  <si>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</si>
  <si>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</si>
  <si>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</si>
  <si>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</si>
  <si>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</si>
  <si>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</si>
  <si>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</si>
  <si>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</si>
  <si>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</si>
  <si>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</si>
  <si>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</si>
  <si>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</si>
  <si>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</si>
  <si>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</si>
  <si>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</si>
  <si>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</si>
  <si>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</si>
  <si>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</si>
  <si>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</si>
  <si>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</si>
  <si>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</si>
  <si>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</si>
  <si>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</si>
  <si>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</si>
  <si>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</si>
  <si>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</si>
  <si>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</si>
  <si>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</si>
  <si>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</si>
  <si>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</si>
  <si>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</si>
  <si>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</si>
  <si>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</si>
  <si>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</si>
  <si>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</si>
  <si>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</si>
  <si>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</si>
  <si>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</si>
  <si>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</si>
  <si>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</si>
  <si>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</si>
  <si>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</si>
  <si>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</si>
  <si>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</si>
  <si>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</si>
  <si>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</si>
  <si>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</si>
  <si>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</si>
  <si>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</si>
  <si>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</si>
  <si>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</si>
  <si>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</si>
  <si>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</si>
  <si>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</si>
  <si>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</si>
  <si>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</si>
  <si>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</si>
  <si>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</si>
  <si>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</si>
  <si>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</si>
  <si>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</si>
  <si>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</si>
  <si>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</si>
  <si>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</si>
  <si>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</si>
  <si>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</si>
  <si>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</si>
  <si>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</si>
  <si>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</si>
  <si>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</si>
  <si>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</si>
  <si>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</si>
  <si>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</si>
  <si>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</si>
  <si>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</si>
  <si>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</si>
  <si>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</si>
  <si>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</si>
  <si>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</si>
  <si>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</si>
  <si>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</si>
  <si>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</si>
  <si>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</si>
  <si>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</si>
  <si>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</si>
  <si>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</si>
  <si>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</si>
  <si>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</si>
  <si>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</si>
  <si>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</si>
  <si>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</si>
  <si>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</si>
  <si>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</si>
  <si>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</si>
  <si>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</si>
  <si>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</si>
  <si>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</si>
  <si>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</si>
  <si>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</si>
  <si>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</si>
  <si>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</si>
  <si>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</si>
  <si>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</si>
  <si>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</si>
  <si>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</si>
  <si>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</si>
  <si>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</si>
  <si>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</si>
  <si>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</si>
  <si>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</si>
  <si>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</si>
  <si>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</si>
  <si>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</si>
  <si>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</si>
  <si>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</si>
  <si>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</si>
  <si>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</si>
  <si>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</si>
  <si>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</si>
  <si>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</si>
  <si>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</si>
  <si>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</si>
  <si>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</si>
  <si>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</si>
  <si>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</si>
  <si>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</si>
  <si>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</si>
  <si>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</si>
  <si>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</si>
  <si>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</si>
  <si>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</si>
  <si>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</si>
  <si>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</si>
  <si>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</si>
  <si>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</si>
  <si>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</si>
  <si>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</si>
  <si>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</si>
  <si>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</si>
  <si>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</si>
  <si>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</si>
  <si>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</si>
  <si>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</si>
  <si>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</si>
  <si>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</si>
  <si>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</si>
  <si>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</si>
  <si>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</si>
  <si>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</si>
  <si>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</si>
  <si>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</si>
  <si>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</si>
  <si>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</si>
  <si>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</si>
  <si>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</si>
  <si>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</si>
  <si>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</si>
  <si>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</si>
  <si>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</si>
  <si>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</si>
  <si>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</si>
  <si>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</si>
  <si>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</si>
  <si>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</si>
  <si>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</si>
  <si>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</si>
  <si>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</si>
  <si>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</si>
  <si>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</si>
  <si>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</si>
  <si>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</si>
  <si>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</si>
  <si>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</si>
  <si>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</si>
  <si>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</si>
  <si>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</si>
  <si>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</si>
  <si>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</si>
  <si>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</si>
  <si>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</si>
  <si>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</si>
  <si>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</si>
  <si>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</si>
  <si>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</si>
  <si>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</si>
  <si>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</si>
  <si>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</si>
  <si>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</si>
  <si>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</si>
  <si>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</si>
  <si>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</si>
  <si>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</si>
  <si>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</si>
  <si>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</si>
  <si>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</si>
  <si>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</si>
  <si>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</si>
  <si>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</si>
  <si>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</si>
  <si>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</si>
  <si>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</si>
  <si>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</si>
  <si>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</si>
  <si>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</si>
  <si>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</si>
  <si>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</si>
  <si>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</si>
  <si>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</si>
  <si>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</si>
  <si>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</si>
  <si>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</si>
  <si>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</si>
  <si>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</si>
  <si>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</si>
  <si>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</si>
  <si>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</si>
  <si>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</si>
  <si>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</si>
  <si>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</si>
  <si>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</si>
  <si>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</si>
  <si>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</si>
  <si>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</si>
  <si>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</si>
  <si>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</si>
  <si>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</si>
  <si>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</si>
  <si>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</si>
  <si>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</si>
  <si>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</si>
  <si>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</si>
  <si>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</si>
  <si>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</si>
  <si>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</si>
  <si>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</si>
  <si>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</si>
  <si>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</si>
  <si>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</si>
  <si>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</si>
  <si>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</si>
  <si>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</si>
  <si>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</si>
  <si>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</si>
  <si>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</si>
  <si>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</si>
  <si>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</si>
  <si>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</si>
  <si>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</si>
  <si>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</si>
  <si>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</si>
  <si>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</si>
  <si>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</si>
  <si>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</si>
  <si>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</si>
  <si>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</si>
  <si>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</si>
  <si>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</si>
  <si>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</si>
  <si>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</si>
  <si>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</si>
  <si>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</si>
  <si>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</si>
  <si>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</si>
  <si>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</si>
  <si>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</si>
  <si>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</si>
  <si>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</si>
  <si>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</si>
  <si>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</si>
  <si>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</si>
  <si>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</si>
  <si>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</si>
  <si>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</si>
  <si>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</si>
  <si>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</si>
  <si>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</si>
  <si>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</si>
  <si>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</si>
  <si>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</si>
  <si>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</si>
  <si>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</si>
  <si>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</si>
  <si>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</si>
  <si>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</si>
  <si>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</si>
  <si>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</si>
  <si>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</si>
  <si>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</si>
  <si>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</si>
  <si>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</si>
  <si>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</si>
  <si>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</si>
  <si>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</si>
  <si>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</si>
  <si>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</si>
  <si>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</si>
  <si>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</si>
  <si>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</si>
  <si>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</si>
  <si>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</si>
  <si>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</si>
  <si>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</si>
  <si>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</si>
  <si>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</si>
  <si>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</si>
  <si>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</si>
  <si>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</si>
  <si>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</si>
  <si>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</si>
  <si>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</si>
  <si>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</si>
  <si>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</si>
  <si>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</si>
  <si>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</si>
  <si>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</si>
  <si>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</si>
  <si>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</si>
  <si>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</si>
  <si>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</si>
  <si>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</si>
  <si>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</si>
  <si>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</si>
  <si>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</si>
  <si>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</si>
  <si>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</si>
  <si>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</si>
  <si>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</si>
  <si>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</si>
  <si>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</si>
  <si>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</si>
  <si>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</si>
  <si>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</si>
  <si>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</si>
  <si>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</si>
  <si>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</si>
  <si>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</si>
  <si>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</si>
  <si>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</si>
  <si>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</si>
  <si>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</si>
  <si>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</si>
  <si>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</si>
  <si>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</si>
  <si>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</si>
  <si>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</si>
  <si>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</si>
  <si>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</si>
  <si>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</si>
  <si>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</si>
  <si>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</si>
  <si>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</si>
  <si>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</si>
  <si>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</si>
  <si>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</si>
  <si>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</si>
  <si>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</si>
  <si>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</si>
  <si>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</si>
  <si>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</si>
  <si>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</si>
  <si>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</si>
  <si>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</si>
  <si>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</si>
  <si>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</si>
  <si>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</si>
  <si>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</si>
  <si>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</si>
  <si>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</si>
  <si>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</si>
  <si>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</si>
  <si>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</si>
  <si>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</si>
  <si>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</si>
  <si>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</si>
  <si>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</si>
  <si>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</si>
  <si>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</si>
  <si>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</si>
  <si>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</si>
  <si>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</si>
  <si>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</si>
  <si>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</si>
  <si>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</si>
  <si>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</si>
  <si>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</si>
  <si>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</si>
  <si>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</si>
  <si>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</si>
  <si>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</si>
  <si>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</si>
  <si>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</si>
  <si>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</si>
  <si>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</si>
  <si>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</si>
  <si>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</si>
  <si>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</si>
  <si>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</si>
  <si>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</si>
  <si>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</si>
  <si>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</si>
  <si>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</si>
  <si>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</si>
  <si>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</si>
  <si>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</si>
  <si>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</si>
  <si>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</si>
  <si>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</si>
  <si>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</si>
  <si>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</si>
  <si>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</si>
  <si>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</si>
  <si>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</si>
  <si>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</si>
  <si>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</si>
  <si>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</si>
  <si>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</si>
  <si>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</si>
  <si>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</si>
  <si>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</si>
  <si>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</si>
  <si>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</si>
  <si>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</si>
  <si>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</si>
  <si>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</si>
  <si>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</si>
  <si>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</si>
  <si>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</si>
  <si>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</si>
  <si>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</si>
  <si>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</si>
  <si>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</si>
  <si>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</si>
  <si>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</si>
  <si>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</si>
  <si>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</si>
  <si>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</si>
  <si>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</si>
  <si>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</si>
  <si>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</si>
  <si>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</si>
  <si>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</si>
  <si>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</si>
  <si>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</si>
  <si>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</si>
  <si>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</si>
  <si>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</si>
  <si>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</si>
  <si>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</si>
  <si>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</si>
  <si>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</si>
  <si>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</si>
  <si>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</si>
  <si>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</si>
  <si>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</si>
  <si>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</si>
  <si>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</si>
  <si>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</si>
  <si>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</si>
  <si>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</si>
  <si>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</si>
  <si>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</si>
  <si>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</si>
  <si>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</si>
  <si>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</si>
  <si>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</si>
  <si>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</si>
  <si>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</si>
  <si>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</si>
  <si>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</si>
  <si>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</si>
  <si>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</si>
  <si>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</si>
  <si>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</si>
  <si>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</si>
  <si>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</si>
  <si>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</si>
  <si>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</si>
  <si>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</si>
  <si>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</si>
  <si>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</si>
  <si>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</si>
  <si>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</si>
  <si>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</si>
  <si>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</si>
  <si>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</si>
  <si>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</si>
  <si>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</si>
  <si>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</si>
  <si>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</si>
  <si>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</si>
  <si>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</si>
  <si>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</si>
  <si>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</si>
  <si>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</si>
  <si>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</si>
  <si>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</si>
  <si>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</si>
  <si>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</si>
  <si>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</si>
  <si>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</si>
  <si>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</si>
  <si>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</si>
  <si>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</si>
  <si>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</si>
  <si>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</si>
  <si>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</si>
  <si>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</si>
  <si>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</si>
  <si>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</si>
  <si>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</si>
  <si>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</si>
  <si>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</si>
  <si>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</si>
  <si>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</si>
  <si>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</si>
  <si>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</si>
  <si>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</si>
  <si>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</si>
  <si>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</si>
  <si>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</si>
  <si>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</si>
  <si>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</si>
  <si>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</si>
  <si>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</si>
  <si>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</si>
  <si>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</si>
  <si>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</si>
  <si>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</si>
  <si>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</si>
  <si>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</si>
  <si>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</si>
  <si>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</si>
  <si>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</si>
  <si>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</si>
  <si>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</si>
  <si>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</si>
  <si>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</si>
  <si>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</si>
  <si>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</si>
  <si>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</si>
  <si>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</si>
  <si>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</si>
  <si>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</si>
  <si>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</si>
  <si>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</si>
  <si>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</si>
  <si>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</si>
  <si>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</si>
  <si>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</si>
  <si>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</si>
  <si>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</si>
  <si>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</si>
  <si>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</si>
  <si>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</si>
  <si>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</si>
  <si>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</si>
  <si>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</si>
  <si>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</si>
  <si>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</si>
  <si>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</si>
  <si>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</si>
  <si>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</si>
  <si>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</si>
  <si>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</si>
  <si>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</si>
  <si>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</si>
  <si>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</si>
  <si>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</si>
  <si>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</si>
  <si>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</si>
  <si>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</si>
  <si>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</si>
  <si>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</si>
  <si>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</si>
  <si>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</si>
  <si>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</si>
  <si>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</si>
  <si>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</si>
  <si>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</si>
  <si>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</si>
  <si>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</si>
  <si>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</si>
  <si>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</si>
  <si>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</si>
  <si>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</si>
  <si>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</si>
  <si>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</si>
  <si>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</si>
  <si>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</si>
  <si>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</si>
  <si>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</si>
  <si>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</si>
  <si>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</si>
  <si>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</si>
  <si>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</si>
  <si>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</si>
  <si>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</si>
  <si>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</si>
  <si>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</si>
  <si>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</si>
  <si>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</si>
  <si>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</si>
  <si>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</si>
  <si>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</si>
  <si>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</si>
  <si>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</si>
  <si>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</si>
  <si>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</si>
  <si>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</si>
  <si>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</si>
  <si>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</si>
  <si>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</si>
  <si>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</si>
  <si>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</si>
  <si>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</si>
  <si>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</si>
  <si>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</si>
  <si>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</si>
  <si>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</si>
  <si>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</si>
  <si>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</si>
  <si>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</si>
  <si>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</si>
  <si>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</si>
  <si>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</si>
  <si>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</si>
  <si>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</si>
  <si>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</si>
  <si>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</si>
  <si>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</si>
  <si>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</si>
  <si>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</si>
  <si>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</si>
  <si>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</si>
  <si>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</si>
  <si>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</si>
  <si>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</si>
  <si>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</si>
  <si>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</si>
  <si>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</si>
  <si>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</si>
  <si>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</si>
  <si>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</si>
  <si>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</si>
  <si>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</si>
  <si>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</si>
  <si>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</si>
  <si>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</si>
  <si>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</si>
  <si>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</si>
  <si>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</si>
  <si>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</si>
  <si>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</si>
  <si>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</si>
  <si>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</si>
  <si>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</si>
  <si>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</si>
  <si>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</si>
  <si>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</si>
  <si>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</si>
  <si>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</si>
  <si>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</si>
  <si>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</si>
  <si>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</si>
  <si>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</si>
  <si>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</si>
  <si>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</si>
  <si>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</si>
  <si>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</si>
  <si>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</si>
  <si>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</si>
  <si>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</si>
  <si>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</si>
  <si>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</si>
  <si>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</si>
  <si>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</si>
  <si>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</si>
  <si>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</si>
  <si>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</si>
  <si>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</si>
  <si>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</si>
  <si>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</si>
  <si>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</si>
  <si>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</si>
  <si>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</si>
  <si>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</si>
  <si>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</si>
  <si>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</si>
  <si>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</si>
  <si>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</si>
  <si>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</si>
  <si>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</si>
  <si>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</si>
  <si>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</si>
  <si>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</si>
  <si>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</si>
  <si>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</si>
  <si>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</si>
  <si>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</si>
  <si>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</si>
  <si>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</si>
  <si>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</si>
  <si>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</si>
  <si>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</si>
  <si>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</si>
  <si>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</si>
  <si>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</si>
  <si>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</si>
  <si>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</si>
  <si>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</si>
  <si>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</si>
  <si>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</si>
  <si>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</si>
  <si>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</si>
  <si>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</si>
  <si>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</si>
  <si>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</si>
  <si>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</si>
  <si>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</si>
  <si>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</si>
  <si>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</si>
  <si>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</si>
  <si>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</si>
  <si>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</si>
  <si>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</si>
  <si>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</si>
  <si>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</si>
  <si>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</si>
  <si>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</si>
  <si>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</si>
  <si>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</si>
  <si>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</si>
  <si>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</si>
  <si>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</si>
  <si>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</si>
  <si>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</si>
  <si>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</si>
  <si>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</si>
  <si>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</si>
  <si>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</si>
  <si>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</si>
  <si>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</si>
  <si>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</si>
  <si>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</si>
  <si>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</si>
  <si>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</si>
  <si>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</si>
  <si>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</si>
  <si>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</si>
  <si>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</si>
  <si>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</si>
  <si>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</si>
  <si>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</si>
  <si>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</si>
  <si>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</si>
  <si>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</si>
  <si>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</si>
  <si>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</si>
  <si>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</si>
  <si>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</si>
  <si>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</si>
  <si>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</si>
  <si>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</si>
  <si>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</si>
  <si>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</si>
  <si>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</si>
  <si>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</si>
  <si>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</si>
  <si>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</si>
  <si>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</si>
  <si>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</si>
  <si>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</si>
  <si>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</si>
  <si>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</si>
  <si>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</si>
  <si>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</si>
  <si>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</si>
  <si>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</si>
  <si>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</si>
  <si>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</si>
  <si>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</si>
  <si>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</si>
  <si>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</si>
  <si>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</si>
  <si>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</si>
  <si>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</si>
  <si>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</si>
  <si>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</si>
  <si>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</si>
  <si>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</si>
  <si>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</si>
  <si>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</si>
  <si>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</si>
  <si>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</si>
  <si>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</si>
  <si>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</si>
  <si>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</si>
  <si>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</si>
  <si>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</si>
  <si>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</si>
  <si>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</si>
  <si>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</si>
  <si>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</si>
  <si>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</si>
  <si>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</si>
  <si>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</si>
  <si>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</si>
  <si>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</si>
  <si>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</si>
  <si>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</si>
  <si>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</si>
  <si>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</si>
  <si>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</si>
  <si>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</si>
  <si>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</si>
  <si>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</si>
  <si>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</si>
  <si>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</si>
  <si>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</si>
  <si>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</si>
  <si>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</si>
  <si>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</si>
  <si>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</si>
  <si>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</si>
  <si>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</si>
  <si>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</si>
  <si>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</si>
  <si>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</si>
  <si>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</si>
  <si>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</si>
  <si>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</si>
  <si>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</si>
  <si>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</si>
  <si>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</si>
  <si>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</si>
  <si>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</si>
  <si>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</si>
  <si>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</si>
  <si>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</si>
  <si>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</si>
  <si>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</si>
  <si>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</si>
  <si>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</si>
  <si>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</si>
  <si>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</si>
  <si>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</si>
  <si>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</si>
  <si>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</si>
  <si>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</si>
  <si>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</si>
  <si>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</si>
  <si>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</si>
  <si>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</si>
  <si>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</si>
  <si>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</si>
  <si>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</si>
  <si>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</si>
  <si>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</si>
  <si>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</si>
  <si>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</si>
  <si>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</si>
  <si>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</si>
  <si>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</si>
  <si>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</si>
  <si>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</si>
  <si>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</si>
  <si>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</si>
  <si>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</si>
  <si>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</si>
  <si>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</si>
  <si>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</si>
  <si>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</si>
  <si>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</si>
  <si>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</si>
  <si>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</si>
  <si>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</si>
  <si>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</si>
  <si>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</si>
  <si>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</si>
  <si>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</si>
  <si>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</si>
  <si>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</si>
  <si>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</si>
  <si>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</si>
  <si>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</si>
  <si>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</si>
  <si>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</si>
  <si>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</si>
  <si>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</si>
  <si>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</si>
  <si>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</si>
  <si>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</si>
  <si>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</si>
  <si>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</si>
  <si>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</si>
  <si>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</si>
  <si>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</si>
  <si>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</si>
  <si>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</si>
  <si>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</si>
  <si>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</si>
  <si>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</si>
  <si>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</si>
  <si>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</si>
  <si>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</si>
  <si>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</si>
  <si>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</si>
  <si>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</si>
  <si>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</si>
  <si>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</si>
  <si>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</si>
  <si>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</si>
  <si>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</si>
  <si>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</si>
  <si>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</si>
  <si>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</si>
  <si>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</si>
  <si>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</si>
  <si>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</si>
  <si>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</si>
  <si>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</si>
  <si>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</si>
  <si>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</si>
  <si>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</si>
  <si>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</si>
  <si>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</si>
  <si>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</si>
  <si>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</si>
  <si>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</si>
  <si>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</si>
  <si>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</si>
  <si>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</si>
  <si>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</si>
  <si>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</si>
  <si>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</si>
  <si>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</si>
  <si>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</si>
  <si>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</si>
  <si>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</si>
  <si>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</si>
  <si>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</si>
  <si>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</si>
  <si>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</si>
  <si>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</si>
  <si>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</si>
  <si>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</si>
  <si>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</si>
  <si>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</si>
  <si>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</si>
  <si>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</si>
  <si>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</si>
  <si>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</si>
  <si>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</si>
  <si>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</si>
  <si>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</si>
  <si>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</si>
  <si>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</si>
  <si>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</si>
  <si>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</si>
  <si>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</si>
  <si>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</si>
  <si>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</si>
  <si>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</si>
  <si>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</si>
  <si>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</si>
  <si>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</si>
  <si>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</si>
  <si>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</si>
  <si>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</si>
  <si>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</si>
  <si>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</si>
  <si>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</si>
  <si>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</si>
  <si>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</si>
  <si>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</si>
  <si>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</si>
  <si>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</si>
  <si>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</si>
  <si>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</si>
  <si>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</si>
  <si>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</si>
  <si>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</si>
  <si>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</si>
  <si>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</si>
  <si>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</si>
  <si>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</si>
  <si>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</si>
  <si>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</si>
  <si>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</si>
  <si>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</si>
  <si>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</si>
  <si>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</si>
  <si>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</si>
  <si>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</si>
  <si>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</si>
  <si>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</si>
  <si>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</si>
  <si>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</si>
  <si>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</si>
  <si>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</si>
  <si>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</si>
  <si>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</si>
  <si>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</si>
  <si>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</si>
  <si>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</si>
  <si>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</si>
  <si>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</si>
  <si>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</si>
  <si>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</si>
  <si>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</si>
  <si>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</si>
  <si>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</si>
  <si>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</si>
  <si>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</si>
  <si>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</si>
  <si>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</si>
  <si>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</si>
  <si>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</si>
  <si>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</si>
  <si>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</si>
  <si>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</si>
  <si>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</si>
  <si>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</si>
  <si>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</si>
  <si>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</si>
  <si>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</si>
  <si>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</si>
  <si>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</si>
  <si>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</si>
  <si>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</si>
  <si>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</si>
  <si>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</si>
  <si>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</si>
  <si>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</si>
  <si>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</si>
  <si>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</si>
  <si>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</si>
  <si>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</si>
  <si>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</si>
  <si>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</si>
  <si>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</si>
  <si>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</si>
  <si>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</si>
  <si>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</si>
  <si>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</si>
  <si>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</si>
  <si>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</si>
  <si>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</si>
  <si>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</si>
  <si>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</si>
  <si>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</si>
  <si>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</si>
  <si>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</si>
  <si>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</si>
  <si>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</si>
  <si>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</si>
  <si>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</si>
  <si>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</si>
  <si>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</si>
  <si>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</si>
  <si>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</si>
  <si>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</si>
  <si>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</si>
  <si>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</si>
  <si>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</si>
  <si>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</si>
  <si>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</si>
  <si>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</si>
  <si>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</si>
  <si>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</si>
  <si>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</si>
  <si>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</si>
  <si>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</si>
  <si>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</si>
  <si>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</si>
  <si>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</si>
  <si>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</si>
  <si>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</si>
  <si>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</si>
  <si>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</si>
  <si>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</si>
  <si>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</si>
  <si>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</si>
  <si>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</si>
  <si>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</si>
  <si>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</si>
  <si>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</si>
  <si>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</si>
  <si>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</si>
  <si>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</si>
  <si>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</si>
  <si>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</si>
  <si>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</si>
  <si>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</si>
  <si>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</si>
  <si>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</si>
  <si>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</si>
  <si>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</si>
  <si>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</si>
  <si>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</si>
  <si>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</si>
  <si>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</si>
  <si>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</si>
  <si>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</si>
  <si>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</si>
  <si>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</si>
  <si>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</si>
  <si>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</si>
  <si>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</si>
  <si>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</si>
  <si>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</si>
  <si>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</si>
  <si>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</si>
  <si>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</si>
  <si>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</si>
  <si>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</si>
  <si>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</si>
  <si>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</si>
  <si>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</si>
  <si>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</si>
  <si>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</si>
  <si>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</si>
  <si>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</si>
  <si>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</si>
  <si>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</si>
  <si>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</si>
  <si>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</si>
  <si>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</si>
  <si>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</si>
  <si>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</si>
  <si>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</si>
  <si>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</si>
  <si>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</si>
  <si>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</si>
  <si>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</si>
  <si>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</si>
  <si>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</si>
  <si>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</si>
  <si>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</si>
  <si>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</si>
  <si>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</si>
  <si>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</si>
  <si>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</si>
  <si>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</si>
  <si>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</si>
  <si>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</si>
  <si>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</si>
  <si>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</si>
  <si>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</si>
  <si>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</si>
  <si>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</si>
  <si>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</si>
  <si>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</si>
  <si>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</si>
  <si>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</si>
  <si>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</si>
  <si>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</si>
  <si>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</si>
  <si>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</si>
  <si>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</si>
  <si>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</si>
  <si>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</si>
  <si>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</si>
  <si>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</si>
  <si>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</si>
  <si>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</si>
  <si>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</si>
  <si>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</si>
  <si>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</si>
  <si>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</si>
  <si>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</si>
  <si>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</si>
  <si>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</si>
  <si>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</si>
  <si>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</si>
  <si>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</si>
  <si>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</si>
  <si>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</si>
  <si>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</si>
  <si>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</si>
  <si>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</si>
  <si>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</si>
  <si>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</si>
  <si>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</si>
  <si>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</si>
  <si>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</si>
  <si>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</si>
  <si>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</si>
  <si>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</si>
  <si>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</si>
  <si>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</si>
  <si>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</si>
  <si>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</si>
  <si>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</si>
  <si>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</si>
  <si>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</si>
  <si>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</si>
  <si>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</si>
  <si>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</si>
  <si>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</si>
  <si>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</si>
  <si>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</si>
  <si>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</si>
  <si>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</si>
  <si>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</si>
  <si>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</si>
  <si>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</si>
  <si>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</si>
  <si>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</si>
  <si>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</si>
  <si>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</si>
  <si>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</si>
  <si>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</si>
  <si>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</si>
  <si>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</si>
  <si>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</si>
  <si>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</si>
  <si>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</si>
  <si>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</si>
  <si>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</si>
  <si>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</si>
  <si>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</si>
  <si>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</si>
  <si>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</si>
  <si>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</si>
  <si>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</si>
  <si>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</si>
  <si>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</si>
  <si>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</si>
  <si>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</si>
  <si>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</si>
  <si>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</si>
  <si>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</si>
  <si>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</si>
  <si>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</si>
  <si>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</si>
  <si>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</si>
  <si>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</si>
  <si>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</si>
  <si>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</si>
  <si>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</si>
  <si>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</si>
  <si>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</si>
  <si>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</si>
  <si>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</si>
  <si>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</si>
  <si>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</si>
  <si>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</si>
  <si>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</si>
  <si>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</si>
  <si>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</si>
  <si>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</si>
  <si>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</si>
  <si>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</si>
  <si>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</si>
  <si>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</si>
  <si>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</si>
  <si>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</si>
  <si>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</si>
  <si>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</si>
  <si>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</si>
  <si>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</si>
  <si>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</si>
  <si>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</si>
  <si>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</si>
  <si>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</si>
  <si>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</si>
  <si>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</si>
  <si>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</si>
  <si>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</si>
  <si>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</si>
  <si>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</si>
  <si>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</si>
  <si>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</si>
  <si>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</si>
  <si>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</si>
  <si>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</si>
  <si>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</si>
  <si>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</si>
  <si>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</si>
  <si>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</si>
  <si>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</si>
  <si>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</si>
  <si>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</si>
  <si>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</si>
  <si>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</si>
  <si>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</si>
  <si>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</si>
  <si>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</si>
  <si>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</si>
  <si>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</si>
  <si>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</si>
  <si>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</si>
  <si>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</si>
  <si>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</si>
  <si>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</si>
  <si>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</si>
  <si>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</si>
  <si>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</si>
  <si>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</si>
  <si>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</si>
  <si>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</si>
  <si>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</si>
  <si>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</si>
  <si>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</si>
  <si>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</si>
  <si>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</si>
  <si>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</si>
  <si>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</si>
  <si>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</si>
  <si>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</si>
  <si>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</si>
  <si>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</si>
  <si>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</si>
  <si>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</si>
  <si>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</si>
  <si>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</si>
  <si>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</si>
  <si>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</si>
  <si>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</si>
  <si>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</si>
  <si>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</si>
  <si>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</si>
  <si>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</si>
  <si>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</si>
  <si>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</si>
  <si>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</si>
  <si>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</si>
  <si>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</si>
  <si>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</si>
  <si>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</si>
  <si>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</si>
  <si>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</si>
  <si>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</si>
  <si>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</si>
  <si>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</si>
  <si>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</si>
  <si>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</si>
  <si>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</si>
  <si>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</si>
  <si>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</si>
  <si>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</si>
  <si>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</si>
  <si>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</si>
  <si>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</si>
  <si>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</si>
  <si>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</si>
  <si>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</si>
  <si>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</si>
  <si>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</si>
  <si>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</si>
  <si>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</si>
  <si>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</si>
  <si>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</si>
  <si>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</si>
  <si>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</si>
  <si>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</si>
  <si>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</si>
  <si>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</si>
  <si>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</si>
  <si>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</si>
  <si>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</si>
  <si>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</si>
  <si>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</si>
  <si>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</si>
  <si>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</si>
  <si>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</si>
  <si>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</si>
  <si>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</si>
  <si>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</si>
  <si>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</si>
  <si>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</si>
  <si>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</si>
  <si>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</si>
  <si>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</si>
  <si>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</si>
  <si>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</si>
  <si>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</si>
  <si>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</si>
  <si>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</si>
  <si>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</si>
  <si>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</si>
  <si>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</si>
  <si>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</si>
  <si>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</si>
  <si>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</si>
  <si>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</si>
  <si>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</si>
  <si>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</si>
  <si>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</si>
  <si>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</si>
  <si>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</si>
  <si>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</si>
  <si>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</si>
  <si>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</si>
  <si>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</si>
  <si>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</si>
  <si>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</si>
  <si>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</si>
  <si>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</si>
  <si>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</si>
  <si>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</si>
  <si>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</si>
  <si>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</si>
  <si>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</si>
  <si>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</si>
  <si>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</si>
  <si>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</si>
  <si>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</si>
  <si>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</si>
  <si>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</si>
  <si>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</si>
  <si>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</si>
  <si>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</si>
  <si>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</si>
  <si>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</si>
  <si>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</si>
  <si>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</si>
  <si>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</si>
  <si>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</si>
  <si>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</si>
  <si>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</si>
  <si>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</si>
  <si>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</si>
  <si>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</si>
  <si>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</si>
  <si>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</si>
  <si>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</si>
  <si>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</si>
  <si>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</si>
  <si>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</si>
  <si>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</si>
  <si>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</si>
  <si>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</si>
  <si>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</si>
  <si>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</si>
  <si>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</si>
  <si>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</si>
  <si>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</si>
  <si>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</si>
  <si>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</si>
  <si>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</si>
  <si>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</si>
  <si>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</si>
  <si>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</si>
  <si>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</si>
  <si>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</si>
  <si>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</si>
  <si>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</si>
  <si>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</si>
  <si>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</si>
  <si>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</si>
  <si>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</si>
  <si>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</si>
  <si>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</si>
  <si>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</si>
  <si>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</si>
  <si>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</si>
  <si>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</si>
  <si>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</si>
  <si>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</si>
  <si>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</si>
  <si>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</si>
  <si>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</si>
  <si>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</si>
  <si>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</si>
  <si>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</si>
  <si>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</si>
  <si>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</si>
  <si>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</si>
  <si>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</si>
  <si>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</si>
  <si>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</si>
  <si>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</si>
  <si>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</si>
  <si>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</si>
  <si>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</si>
  <si>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</si>
  <si>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</si>
  <si>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</si>
  <si>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</si>
  <si>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</si>
  <si>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</si>
  <si>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</si>
  <si>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</si>
  <si>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</si>
  <si>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</si>
  <si>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</si>
  <si>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</si>
  <si>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</si>
  <si>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</si>
  <si>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</si>
  <si>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</si>
  <si>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</si>
  <si>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</si>
  <si>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</si>
  <si>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</si>
  <si>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</si>
  <si>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</si>
  <si>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</si>
  <si>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</si>
  <si>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</si>
  <si>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</si>
  <si>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</si>
  <si>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</si>
  <si>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</si>
  <si>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</si>
  <si>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</si>
  <si>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</si>
  <si>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</si>
  <si>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</si>
  <si>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</si>
  <si>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</si>
  <si>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</si>
  <si>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</si>
  <si>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</si>
  <si>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</si>
  <si>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</si>
  <si>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</si>
  <si>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</si>
  <si>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</si>
  <si>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</si>
  <si>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</si>
  <si>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</si>
  <si>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</si>
  <si>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</si>
  <si>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</si>
  <si>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</si>
  <si>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</si>
  <si>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</si>
  <si>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</si>
  <si>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</si>
  <si>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</si>
  <si>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</si>
  <si>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</si>
  <si>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</si>
  <si>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</si>
  <si>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</si>
  <si>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</si>
  <si>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</si>
  <si>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</si>
  <si>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</si>
  <si>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</si>
  <si>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</si>
  <si>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</si>
  <si>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</si>
  <si>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</si>
  <si>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</si>
  <si>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</si>
  <si>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</si>
  <si>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</si>
  <si>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</si>
  <si>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</si>
  <si>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</si>
  <si>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</si>
  <si>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</si>
  <si>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</si>
  <si>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</si>
  <si>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</si>
  <si>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</si>
  <si>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</si>
  <si>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</si>
  <si>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</si>
  <si>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</si>
  <si>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</si>
  <si>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</si>
  <si>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</si>
  <si>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</si>
  <si>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</si>
  <si>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</si>
  <si>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</si>
  <si>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</si>
  <si>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</si>
  <si>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</si>
  <si>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</si>
  <si>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</si>
  <si>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</si>
  <si>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</si>
  <si>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</si>
  <si>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</si>
  <si>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</si>
  <si>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</si>
  <si>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</si>
  <si>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</si>
  <si>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</si>
  <si>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</si>
  <si>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</si>
  <si>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</si>
  <si>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</si>
  <si>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</si>
  <si>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</si>
  <si>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</si>
  <si>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</si>
  <si>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</si>
  <si>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</si>
  <si>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</si>
  <si>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</si>
  <si>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</si>
  <si>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</si>
  <si>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</si>
  <si>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</si>
  <si>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</si>
  <si>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</si>
  <si>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</si>
  <si>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</si>
  <si>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</si>
  <si>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</si>
  <si>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</si>
  <si>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</si>
  <si>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</si>
  <si>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</si>
  <si>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</si>
  <si>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</si>
  <si>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</si>
  <si>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</si>
  <si>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</si>
  <si>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</si>
  <si>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</si>
  <si>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</si>
  <si>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</si>
  <si>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</si>
  <si>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</si>
  <si>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</si>
  <si>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</si>
  <si>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</si>
  <si>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</si>
  <si>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</si>
  <si>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</si>
  <si>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</si>
  <si>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</si>
  <si>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</si>
  <si>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</si>
  <si>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</si>
  <si>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</si>
  <si>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</si>
  <si>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</si>
  <si>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</si>
  <si>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</si>
  <si>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</si>
  <si>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</si>
  <si>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</si>
  <si>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</si>
  <si>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</si>
  <si>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</si>
  <si>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</si>
  <si>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</si>
  <si>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</si>
  <si>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</si>
  <si>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</si>
  <si>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</si>
  <si>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</si>
  <si>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</si>
  <si>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</si>
  <si>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</si>
  <si>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</si>
  <si>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</si>
  <si>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</si>
  <si>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</si>
  <si>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</si>
  <si>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</si>
  <si>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</si>
  <si>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</si>
  <si>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</si>
  <si>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</si>
  <si>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</si>
  <si>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</si>
  <si>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</si>
  <si>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</si>
  <si>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</si>
  <si>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</si>
  <si>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</si>
  <si>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</si>
  <si>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</si>
  <si>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</si>
  <si>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</si>
  <si>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</si>
  <si>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</si>
  <si>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</si>
  <si>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</si>
  <si>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</si>
  <si>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</si>
  <si>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</si>
  <si>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</si>
  <si>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</si>
  <si>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</si>
  <si>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</si>
  <si>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</si>
  <si>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</si>
  <si>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</si>
  <si>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</si>
  <si>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</si>
  <si>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</si>
  <si>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</si>
  <si>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</si>
  <si>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</si>
  <si>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</si>
  <si>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</si>
  <si>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</si>
  <si>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</si>
  <si>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</si>
  <si>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</si>
  <si>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</si>
  <si>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</si>
  <si>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</si>
  <si>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</si>
  <si>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</si>
  <si>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</si>
  <si>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</si>
  <si>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</si>
  <si>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</si>
  <si>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</si>
  <si>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</si>
  <si>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</si>
  <si>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</si>
  <si>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</si>
  <si>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</si>
  <si>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</si>
  <si>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</si>
  <si>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</si>
  <si>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</si>
  <si>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</si>
  <si>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</si>
  <si>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</si>
  <si>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</si>
  <si>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</si>
  <si>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</si>
  <si>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</si>
  <si>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</si>
  <si>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</si>
  <si>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</si>
  <si>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</si>
  <si>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</si>
  <si>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</si>
  <si>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</si>
  <si>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</si>
  <si>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</si>
  <si>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</si>
  <si>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</si>
  <si>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</si>
  <si>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</si>
  <si>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</si>
  <si>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</si>
  <si>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</si>
  <si>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</si>
  <si>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</si>
  <si>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</si>
  <si>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</si>
  <si>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</si>
  <si>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</si>
  <si>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</si>
  <si>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</si>
  <si>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</si>
  <si>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</si>
  <si>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</si>
  <si>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</si>
  <si>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</si>
  <si>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</si>
  <si>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</si>
  <si>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</si>
  <si>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</si>
  <si>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</si>
  <si>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</si>
  <si>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</si>
  <si>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</si>
  <si>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</si>
  <si>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</si>
  <si>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</si>
  <si>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</si>
  <si>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</si>
  <si>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</si>
  <si>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</si>
  <si>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</si>
  <si>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</si>
  <si>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</si>
  <si>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</si>
  <si>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</si>
  <si>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</si>
  <si>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</si>
  <si>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</si>
  <si>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</si>
  <si>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</si>
  <si>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</si>
  <si>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</si>
  <si>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</si>
  <si>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</si>
  <si>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</si>
  <si>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</si>
  <si>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</si>
  <si>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</si>
  <si>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</si>
  <si>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</si>
  <si>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</si>
  <si>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</si>
  <si>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</si>
  <si>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</si>
  <si>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</si>
  <si>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</si>
  <si>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</si>
  <si>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</si>
  <si>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</si>
  <si>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</si>
  <si>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</si>
  <si>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</si>
  <si>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</si>
  <si>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</si>
  <si>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</si>
  <si>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</si>
  <si>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</si>
  <si>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</si>
  <si>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</si>
  <si>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</si>
  <si>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</si>
  <si>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</si>
  <si>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</si>
  <si>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</si>
  <si>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</si>
  <si>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</si>
  <si>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</si>
  <si>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</si>
  <si>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</si>
  <si>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</si>
  <si>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</si>
  <si>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</si>
  <si>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</si>
  <si>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</si>
  <si>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</si>
  <si>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</si>
  <si>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</si>
  <si>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</si>
  <si>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</si>
  <si>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</si>
  <si>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</si>
  <si>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</si>
  <si>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</si>
  <si>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</si>
  <si>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</si>
  <si>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</si>
  <si>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</si>
  <si>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</si>
  <si>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</si>
  <si>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</si>
  <si>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</si>
  <si>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</si>
  <si>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</si>
  <si>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</si>
  <si>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</si>
  <si>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</si>
  <si>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</si>
  <si>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</si>
  <si>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</si>
  <si>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</si>
  <si>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</si>
  <si>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</si>
  <si>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</si>
  <si>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</si>
  <si>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</si>
  <si>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</si>
  <si>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</si>
  <si>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</si>
  <si>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</si>
  <si>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</si>
  <si>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</si>
  <si>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</si>
  <si>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</si>
  <si>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</si>
  <si>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</si>
  <si>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</si>
  <si>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</si>
  <si>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</si>
  <si>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</si>
  <si>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</si>
  <si>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</si>
  <si>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</si>
  <si>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</si>
  <si>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</si>
  <si>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</si>
  <si>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</si>
  <si>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</si>
  <si>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</si>
  <si>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</si>
  <si>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</si>
  <si>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</si>
  <si>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</si>
  <si>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</si>
  <si>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</si>
  <si>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</si>
  <si>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</si>
  <si>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</si>
  <si>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</si>
  <si>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</si>
  <si>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</si>
  <si>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</si>
  <si>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</si>
  <si>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</si>
  <si>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</si>
  <si>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</si>
  <si>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</si>
  <si>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</si>
  <si>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</si>
  <si>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</si>
  <si>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</si>
  <si>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</si>
  <si>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</si>
  <si>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</si>
  <si>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</si>
  <si>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</si>
  <si>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</si>
  <si>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</si>
  <si>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</si>
  <si>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</si>
  <si>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</si>
  <si>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</si>
  <si>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</si>
  <si>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</si>
  <si>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</si>
  <si>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</si>
  <si>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</si>
  <si>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</si>
  <si>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</si>
  <si>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</si>
  <si>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</si>
  <si>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</si>
  <si>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</si>
  <si>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</si>
  <si>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</si>
  <si>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</si>
  <si>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</si>
  <si>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</si>
  <si>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</si>
  <si>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</si>
  <si>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</si>
  <si>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</si>
  <si>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</si>
  <si>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</si>
  <si>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</si>
  <si>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</si>
  <si>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</si>
  <si>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</si>
  <si>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</si>
  <si>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</si>
  <si>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</si>
  <si>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</si>
  <si>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</si>
  <si>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</si>
  <si>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</si>
  <si>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</si>
  <si>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</si>
  <si>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</si>
  <si>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</si>
  <si>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</si>
  <si>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</si>
  <si>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</si>
  <si>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</si>
  <si>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</si>
  <si>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</si>
  <si>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</si>
  <si>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</si>
  <si>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</si>
  <si>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</si>
  <si>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</si>
  <si>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</si>
  <si>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</si>
  <si>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</si>
  <si>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</si>
  <si>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</si>
  <si>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</si>
  <si>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</si>
  <si>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</si>
  <si>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</si>
  <si>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</si>
  <si>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</si>
  <si>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</si>
  <si>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</si>
  <si>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</si>
  <si>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</si>
  <si>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</si>
  <si>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</si>
  <si>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</si>
  <si>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</si>
  <si>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</si>
  <si>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</si>
  <si>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</si>
  <si>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</si>
  <si>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</si>
  <si>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</si>
  <si>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</si>
  <si>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</si>
  <si>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</si>
  <si>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</si>
  <si>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</si>
  <si>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</si>
  <si>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</si>
  <si>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</si>
  <si>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</si>
  <si>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</si>
  <si>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</si>
  <si>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</si>
  <si>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</si>
  <si>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</si>
  <si>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</si>
  <si>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</si>
  <si>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</si>
  <si>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</si>
  <si>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</si>
  <si>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</si>
  <si>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</si>
  <si>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</si>
  <si>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</si>
  <si>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</si>
  <si>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</si>
  <si>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</si>
  <si>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</si>
  <si>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</si>
  <si>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</si>
  <si>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</si>
  <si>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</si>
  <si>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</si>
  <si>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</si>
  <si>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</si>
  <si>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</si>
  <si>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</si>
  <si>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</si>
  <si>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</si>
  <si>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</si>
  <si>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</si>
  <si>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</si>
  <si>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</si>
  <si>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</si>
  <si>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</si>
  <si>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</si>
  <si>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</si>
  <si>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</si>
  <si>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</si>
  <si>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</si>
  <si>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</si>
  <si>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</si>
  <si>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</si>
  <si>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</si>
  <si>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</si>
  <si>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</si>
  <si>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</si>
  <si>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</si>
  <si>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</si>
  <si>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</si>
  <si>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</si>
  <si>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</si>
  <si>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</si>
  <si>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</si>
  <si>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</si>
  <si>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</si>
  <si>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</si>
  <si>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</si>
  <si>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</si>
  <si>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</si>
  <si>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</si>
  <si>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</si>
  <si>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</si>
  <si>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</si>
  <si>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</si>
  <si>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</si>
  <si>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</si>
  <si>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</si>
  <si>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</si>
  <si>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</si>
  <si>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</si>
  <si>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</si>
  <si>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</si>
  <si>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</si>
  <si>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</si>
  <si>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</si>
  <si>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</si>
  <si>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</si>
  <si>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</si>
  <si>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</si>
  <si>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</si>
  <si>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</si>
  <si>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</si>
  <si>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</si>
  <si>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</si>
  <si>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</si>
  <si>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</si>
  <si>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</si>
  <si>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</si>
  <si>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</si>
  <si>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</si>
  <si>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</si>
  <si>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</si>
  <si>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</si>
  <si>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</si>
  <si>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</si>
  <si>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</si>
  <si>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</si>
  <si>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</si>
  <si>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</si>
  <si>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</si>
  <si>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</si>
  <si>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</si>
  <si>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</si>
  <si>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</si>
  <si>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</si>
  <si>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</si>
  <si>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</si>
  <si>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</si>
  <si>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</si>
  <si>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</si>
  <si>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</si>
  <si>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</si>
  <si>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</si>
  <si>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</si>
  <si>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</si>
  <si>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</si>
  <si>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</si>
  <si>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</si>
  <si>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</si>
  <si>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</si>
  <si>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</si>
  <si>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</si>
  <si>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</si>
  <si>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</si>
  <si>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</si>
  <si>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</si>
  <si>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</si>
  <si>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</si>
  <si>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</si>
  <si>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</si>
  <si>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</si>
  <si>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</si>
  <si>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</si>
  <si>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</si>
  <si>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</si>
  <si>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</si>
  <si>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</si>
  <si>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</si>
  <si>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</si>
  <si>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</si>
  <si>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</si>
  <si>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</si>
  <si>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</si>
  <si>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</si>
  <si>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</si>
  <si>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</si>
  <si>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</si>
  <si>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</si>
  <si>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</si>
  <si>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</si>
  <si>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</si>
  <si>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</si>
  <si>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</si>
  <si>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</si>
  <si>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</si>
  <si>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</si>
  <si>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</si>
  <si>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</si>
  <si>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</si>
  <si>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</si>
  <si>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</si>
  <si>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</si>
  <si>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</si>
  <si>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</si>
  <si>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</si>
  <si>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</si>
  <si>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</si>
  <si>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</si>
  <si>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</si>
  <si>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</si>
  <si>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</si>
  <si>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</si>
  <si>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</si>
  <si>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</si>
  <si>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</si>
  <si>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</si>
  <si>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</si>
  <si>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</si>
  <si>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</si>
  <si>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</si>
  <si>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</si>
  <si>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</si>
  <si>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</si>
  <si>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</si>
  <si>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</si>
  <si>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</si>
  <si>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</si>
  <si>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</si>
  <si>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</si>
  <si>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</si>
  <si>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</si>
  <si>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</si>
  <si>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</si>
  <si>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</si>
  <si>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</si>
  <si>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</si>
  <si>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</si>
  <si>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</si>
  <si>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</si>
  <si>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</si>
  <si>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</si>
  <si>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</si>
  <si>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</si>
  <si>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</si>
  <si>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</si>
  <si>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</si>
  <si>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</si>
  <si>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</si>
  <si>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</si>
  <si>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</si>
  <si>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</si>
  <si>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</si>
  <si>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</si>
  <si>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</si>
  <si>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</si>
  <si>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</si>
  <si>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</si>
  <si>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</si>
  <si>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</si>
  <si>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</si>
  <si>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</si>
  <si>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</si>
  <si>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</si>
  <si>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</si>
  <si>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</si>
  <si>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</si>
  <si>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</si>
  <si>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</si>
  <si>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</si>
  <si>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</si>
  <si>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</si>
  <si>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</si>
  <si>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</si>
  <si>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</si>
  <si>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</si>
  <si>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</si>
  <si>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</si>
  <si>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</si>
  <si>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</si>
  <si>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</si>
  <si>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</si>
  <si>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</si>
  <si>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</si>
  <si>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</si>
  <si>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</si>
  <si>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</si>
  <si>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</si>
  <si>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</si>
  <si>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</si>
  <si>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</si>
  <si>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</si>
  <si>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</si>
  <si>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</si>
  <si>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</si>
  <si>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</si>
  <si>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</si>
  <si>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</si>
  <si>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</si>
  <si>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</si>
  <si>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</si>
  <si>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</si>
  <si>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</si>
  <si>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</si>
  <si>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</si>
  <si>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</si>
  <si>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</si>
  <si>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</si>
  <si>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</si>
  <si>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</si>
  <si>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</si>
  <si>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</si>
  <si>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</si>
  <si>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</si>
  <si>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</si>
  <si>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</si>
  <si>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</si>
  <si>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</si>
  <si>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</si>
  <si>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</si>
  <si>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</si>
  <si>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</si>
  <si>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</si>
  <si>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</si>
  <si>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</si>
  <si>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</si>
  <si>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</si>
  <si>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</si>
  <si>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</si>
  <si>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</si>
  <si>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</si>
  <si>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</si>
  <si>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</si>
  <si>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</si>
  <si>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</si>
  <si>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</si>
  <si>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</si>
  <si>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</si>
  <si>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</si>
  <si>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</si>
  <si>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</si>
  <si>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</si>
  <si>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</si>
  <si>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</si>
  <si>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</si>
  <si>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</si>
  <si>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</si>
  <si>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</si>
  <si>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</si>
  <si>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</si>
  <si>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</si>
  <si>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</si>
  <si>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</si>
  <si>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</si>
  <si>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</si>
  <si>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</si>
  <si>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</si>
  <si>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</si>
  <si>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</si>
  <si>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</si>
  <si>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</si>
  <si>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</si>
  <si>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</si>
  <si>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</si>
  <si>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</si>
  <si>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</si>
  <si>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</si>
  <si>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</si>
  <si>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</si>
  <si>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</si>
  <si>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</si>
  <si>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</si>
  <si>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</si>
  <si>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</si>
  <si>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</si>
  <si>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</si>
  <si>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</si>
  <si>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</si>
  <si>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</si>
  <si>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</si>
  <si>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</si>
  <si>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</si>
  <si>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</si>
  <si>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</si>
  <si>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</si>
  <si>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</si>
  <si>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</si>
  <si>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</si>
  <si>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</si>
  <si>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</si>
  <si>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</si>
  <si>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</si>
  <si>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</si>
  <si>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</si>
  <si>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</si>
  <si>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</si>
  <si>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</si>
  <si>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</si>
  <si>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</si>
  <si>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</si>
  <si>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</si>
  <si>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</si>
  <si>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</si>
  <si>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</si>
  <si>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</si>
  <si>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</si>
  <si>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</si>
  <si>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</si>
  <si>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</si>
  <si>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</si>
  <si>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</si>
  <si>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</si>
  <si>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</si>
  <si>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</si>
  <si>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</si>
  <si>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</si>
  <si>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</si>
  <si>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</si>
  <si>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</si>
  <si>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</si>
  <si>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</si>
  <si>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</si>
  <si>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</si>
  <si>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</si>
  <si>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</si>
  <si>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</si>
  <si>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</si>
  <si>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</si>
  <si>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</si>
  <si>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</si>
  <si>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</si>
  <si>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</si>
  <si>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</si>
  <si>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</si>
  <si>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</si>
  <si>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</si>
  <si>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</si>
  <si>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</si>
  <si>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</si>
  <si>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</si>
  <si>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</si>
  <si>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</si>
  <si>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</si>
  <si>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</si>
  <si>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</si>
  <si>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</si>
  <si>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</si>
  <si>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</si>
  <si>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</si>
  <si>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</si>
  <si>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</si>
  <si>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</si>
  <si>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</si>
  <si>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</si>
  <si>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</si>
  <si>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</si>
  <si>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</si>
  <si>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</si>
  <si>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</si>
  <si>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</si>
  <si>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</si>
  <si>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</si>
  <si>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</si>
  <si>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</si>
  <si>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</si>
  <si>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</si>
  <si>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</si>
  <si>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</si>
  <si>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</si>
  <si>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</si>
  <si>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</si>
  <si>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</si>
  <si>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</si>
  <si>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</si>
  <si>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</si>
  <si>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</si>
  <si>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</si>
  <si>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</si>
  <si>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</si>
  <si>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</si>
  <si>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</si>
  <si>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</si>
  <si>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</si>
  <si>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</si>
  <si>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</si>
  <si>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</si>
  <si>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</si>
  <si>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</si>
  <si>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</si>
  <si>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</si>
  <si>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</si>
  <si>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</si>
  <si>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</si>
  <si>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</si>
  <si>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</si>
  <si>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</si>
  <si>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</si>
  <si>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</si>
  <si>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</si>
  <si>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</si>
  <si>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</si>
  <si>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</si>
  <si>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</si>
  <si>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</si>
  <si>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</si>
  <si>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</si>
  <si>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</si>
  <si>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</si>
  <si>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</si>
  <si>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</si>
  <si>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</si>
  <si>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</si>
  <si>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</si>
  <si>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</si>
  <si>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</si>
  <si>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</si>
  <si>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</si>
  <si>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</si>
  <si>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</si>
  <si>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</si>
  <si>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</si>
  <si>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</si>
  <si>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</si>
  <si>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</si>
  <si>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</si>
  <si>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</si>
  <si>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</si>
  <si>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</si>
  <si>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</si>
  <si>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</si>
  <si>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</si>
  <si>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</si>
  <si>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</si>
  <si>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</si>
  <si>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</si>
  <si>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</si>
  <si>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</si>
  <si>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</si>
  <si>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</si>
  <si>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</si>
  <si>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</si>
  <si>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</si>
  <si>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</si>
  <si>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</si>
  <si>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</si>
  <si>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</si>
  <si>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</si>
  <si>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</si>
  <si>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</si>
  <si>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</si>
  <si>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</si>
  <si>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</si>
  <si>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</si>
  <si>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</si>
  <si>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</si>
  <si>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</si>
  <si>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</si>
  <si>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</si>
  <si>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</si>
  <si>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</si>
  <si>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</si>
  <si>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</si>
  <si>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</si>
  <si>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</si>
  <si>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</si>
  <si>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</si>
  <si>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</si>
  <si>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</si>
  <si>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</si>
  <si>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</si>
  <si>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</si>
  <si>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</si>
  <si>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</si>
  <si>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</si>
  <si>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</si>
  <si>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</si>
  <si>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</si>
  <si>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</si>
  <si>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</si>
  <si>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</si>
  <si>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</si>
  <si>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</si>
  <si>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</si>
  <si>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</si>
  <si>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</si>
  <si>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</si>
  <si>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</si>
  <si>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</si>
  <si>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</si>
  <si>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</si>
  <si>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</si>
  <si>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</si>
  <si>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</si>
  <si>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</si>
  <si>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</si>
  <si>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</si>
  <si>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</si>
  <si>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</si>
  <si>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</si>
  <si>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</si>
  <si>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</si>
  <si>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</si>
  <si>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</si>
  <si>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</si>
  <si>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</si>
  <si>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</si>
  <si>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</si>
  <si>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</si>
  <si>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</si>
  <si>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</si>
  <si>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</si>
  <si>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</si>
  <si>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</si>
  <si>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</si>
  <si>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</si>
  <si>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</si>
  <si>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</si>
  <si>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</si>
  <si>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</si>
  <si>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</si>
  <si>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</si>
  <si>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</si>
  <si>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</si>
  <si>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</si>
  <si>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</si>
  <si>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</si>
  <si>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</si>
  <si>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</si>
  <si>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</si>
  <si>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</si>
  <si>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</si>
  <si>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</si>
  <si>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</si>
  <si>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</si>
  <si>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</si>
  <si>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</si>
  <si>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</si>
  <si>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</si>
  <si>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</si>
  <si>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</si>
  <si>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</si>
  <si>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</si>
  <si>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</si>
  <si>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</si>
  <si>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</si>
  <si>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</si>
  <si>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</si>
  <si>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</si>
  <si>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</si>
  <si>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</si>
  <si>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</si>
  <si>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</si>
  <si>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</si>
  <si>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</si>
  <si>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</si>
  <si>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</si>
  <si>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</si>
  <si>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</si>
  <si>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</si>
  <si>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</si>
  <si>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</si>
  <si>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</si>
  <si>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</si>
  <si>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</si>
  <si>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</si>
  <si>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</si>
  <si>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</si>
  <si>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</si>
  <si>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</si>
  <si>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</si>
  <si>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</si>
  <si>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</si>
  <si>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</si>
  <si>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</si>
  <si>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</si>
  <si>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</si>
  <si>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</si>
  <si>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</si>
  <si>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</si>
  <si>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</si>
  <si>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</si>
  <si>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</si>
  <si>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</si>
  <si>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</si>
  <si>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</si>
  <si>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</si>
  <si>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</si>
  <si>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</si>
  <si>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</si>
  <si>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</si>
  <si>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</si>
  <si>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</si>
  <si>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</si>
  <si>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</si>
  <si>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</si>
  <si>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</si>
  <si>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</si>
  <si>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</si>
  <si>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</si>
  <si>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</si>
  <si>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</si>
  <si>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</si>
  <si>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</si>
  <si>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</si>
  <si>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</si>
  <si>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</si>
  <si>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</si>
  <si>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</si>
  <si>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</si>
  <si>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</si>
  <si>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</si>
  <si>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</si>
  <si>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</si>
  <si>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</si>
  <si>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</si>
  <si>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</si>
  <si>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</si>
  <si>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</si>
  <si>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</si>
  <si>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</si>
  <si>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</si>
  <si>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</si>
  <si>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</si>
  <si>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</si>
  <si>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</si>
  <si>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</si>
  <si>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</si>
  <si>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</si>
  <si>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</si>
  <si>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</si>
  <si>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</si>
  <si>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</si>
  <si>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</si>
  <si>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</si>
  <si>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</si>
  <si>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</si>
  <si>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</si>
  <si>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</si>
  <si>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</si>
  <si>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</si>
  <si>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</si>
  <si>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</si>
  <si>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</si>
  <si>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</si>
  <si>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</si>
  <si>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</si>
  <si>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</si>
  <si>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</si>
  <si>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</si>
  <si>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</si>
  <si>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</si>
  <si>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</si>
  <si>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</si>
  <si>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</si>
  <si>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</si>
  <si>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</si>
  <si>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</si>
  <si>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</si>
  <si>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</si>
  <si>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</si>
  <si>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</si>
  <si>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</si>
  <si>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</si>
  <si>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</si>
  <si>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</si>
  <si>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</si>
  <si>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</si>
  <si>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</si>
  <si>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</si>
  <si>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</si>
  <si>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</si>
  <si>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</si>
  <si>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</si>
  <si>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</si>
  <si>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</si>
  <si>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</si>
  <si>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</si>
  <si>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</si>
  <si>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</si>
  <si>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</si>
  <si>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</si>
  <si>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</si>
  <si>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</si>
  <si>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</si>
  <si>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</si>
  <si>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</si>
  <si>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</si>
  <si>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</si>
  <si>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</si>
  <si>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</si>
  <si>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</si>
  <si>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</si>
  <si>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</si>
  <si>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</si>
  <si>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</si>
  <si>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</si>
  <si>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</si>
  <si>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</si>
  <si>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</si>
  <si>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</si>
  <si>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</si>
  <si>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</si>
  <si>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</si>
  <si>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</si>
  <si>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</si>
  <si>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</si>
  <si>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</si>
  <si>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</si>
  <si>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</si>
  <si>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</si>
  <si>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</si>
  <si>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</si>
  <si>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</si>
  <si>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</si>
  <si>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</si>
  <si>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</si>
  <si>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</si>
  <si>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</si>
  <si>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</si>
  <si>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</si>
  <si>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</si>
  <si>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</si>
  <si>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</si>
  <si>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</si>
  <si>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</si>
  <si>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</si>
  <si>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</si>
  <si>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</si>
  <si>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</si>
  <si>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</si>
  <si>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</si>
  <si>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</si>
  <si>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</si>
  <si>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</si>
  <si>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</si>
  <si>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</si>
  <si>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</si>
  <si>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</si>
  <si>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</si>
  <si>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</si>
  <si>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</si>
  <si>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</si>
  <si>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</si>
  <si>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</si>
  <si>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</si>
  <si>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</si>
  <si>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</si>
  <si>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</si>
  <si>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</si>
  <si>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</si>
  <si>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</si>
  <si>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</si>
  <si>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</si>
  <si>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</si>
  <si>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</si>
  <si>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</si>
  <si>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</si>
  <si>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</si>
  <si>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</si>
  <si>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</si>
  <si>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</si>
  <si>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</si>
  <si>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</si>
  <si>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</si>
  <si>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</si>
  <si>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</si>
  <si>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</si>
  <si>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</si>
  <si>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</si>
  <si>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</si>
  <si>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</si>
  <si>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</si>
  <si>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</si>
  <si>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</si>
  <si>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</si>
  <si>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</si>
  <si>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</si>
  <si>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</si>
  <si>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</si>
  <si>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</si>
  <si>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</si>
  <si>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</si>
  <si>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</si>
  <si>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</si>
  <si>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</si>
  <si>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</si>
  <si>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</si>
  <si>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</si>
  <si>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</si>
  <si>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</si>
  <si>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</si>
  <si>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</si>
  <si>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</si>
  <si>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</si>
  <si>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</si>
  <si>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</si>
  <si>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</si>
  <si>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</si>
  <si>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</si>
  <si>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</si>
  <si>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</si>
  <si>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</si>
  <si>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</si>
  <si>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</si>
  <si>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</si>
  <si>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</si>
  <si>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</si>
  <si>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</si>
  <si>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</si>
  <si>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</si>
  <si>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</si>
  <si>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</si>
  <si>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</si>
  <si>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</si>
  <si>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</si>
  <si>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</si>
  <si>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</si>
  <si>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</si>
  <si>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</si>
  <si>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</si>
  <si>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</si>
  <si>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</si>
  <si>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</si>
  <si>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</si>
  <si>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</si>
  <si>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</si>
  <si>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</si>
  <si>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</si>
  <si>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</si>
  <si>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</si>
  <si>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</si>
  <si>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</si>
  <si>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</si>
  <si>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</si>
  <si>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</si>
  <si>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</si>
  <si>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</si>
  <si>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</si>
  <si>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</si>
  <si>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</si>
  <si>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</si>
  <si>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</si>
  <si>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</si>
  <si>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</si>
  <si>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</si>
  <si>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</si>
  <si>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</si>
  <si>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</si>
  <si>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</si>
  <si>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</si>
  <si>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</si>
  <si>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</si>
  <si>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</si>
  <si>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</si>
  <si>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</si>
  <si>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</si>
  <si>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</si>
  <si>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</si>
  <si>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</si>
  <si>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</si>
  <si>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</si>
  <si>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</si>
  <si>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</si>
  <si>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</si>
  <si>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</si>
  <si>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</si>
  <si>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</si>
  <si>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</si>
  <si>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</si>
  <si>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</si>
  <si>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</si>
  <si>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</si>
  <si>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</si>
  <si>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</si>
  <si>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</si>
  <si>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</si>
  <si>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</si>
  <si>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</si>
  <si>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</si>
  <si>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</si>
  <si>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</si>
  <si>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</si>
  <si>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</si>
  <si>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</si>
  <si>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</si>
  <si>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</si>
  <si>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</si>
  <si>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</si>
  <si>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</si>
  <si>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</si>
  <si>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</si>
  <si>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</si>
  <si>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</si>
  <si>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</si>
  <si>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</si>
  <si>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</si>
  <si>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</si>
  <si>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</si>
  <si>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</si>
  <si>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</si>
  <si>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</si>
  <si>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</si>
  <si>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</si>
  <si>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</si>
  <si>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</si>
  <si>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</si>
  <si>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</si>
  <si>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</si>
  <si>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</si>
  <si>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</si>
  <si>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</si>
  <si>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</si>
  <si>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</si>
  <si>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</si>
  <si>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</si>
  <si>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</si>
  <si>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</si>
  <si>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</si>
  <si>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</si>
  <si>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</si>
  <si>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</si>
  <si>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</si>
  <si>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</si>
  <si>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</si>
  <si>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</si>
  <si>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</si>
  <si>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</si>
  <si>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</si>
  <si>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</si>
  <si>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</si>
  <si>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</si>
  <si>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</si>
  <si>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</si>
  <si>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</si>
  <si>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</si>
  <si>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</si>
  <si>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</si>
  <si>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</si>
  <si>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</si>
  <si>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</si>
  <si>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</si>
  <si>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</si>
  <si>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</si>
  <si>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</si>
  <si>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</si>
  <si>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</si>
  <si>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</si>
  <si>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</si>
  <si>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</si>
  <si>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</si>
  <si>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</si>
  <si>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</si>
  <si>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</si>
  <si>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</si>
  <si>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</si>
  <si>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</si>
  <si>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</si>
  <si>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</si>
  <si>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</si>
  <si>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</si>
  <si>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</si>
  <si>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</si>
  <si>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</si>
  <si>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</si>
  <si>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</si>
  <si>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</si>
  <si>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</si>
  <si>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</si>
  <si>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</si>
  <si>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</si>
  <si>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</si>
  <si>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</si>
  <si>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</si>
  <si>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</si>
  <si>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</si>
  <si>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</si>
  <si>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</si>
  <si>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</si>
  <si>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</si>
  <si>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</si>
  <si>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</si>
  <si>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</si>
  <si>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</si>
  <si>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</si>
  <si>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</si>
  <si>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</si>
  <si>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</si>
  <si>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</si>
  <si>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</si>
  <si>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</si>
  <si>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</si>
  <si>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</si>
  <si>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</si>
  <si>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</si>
  <si>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</si>
  <si>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</si>
  <si>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</si>
  <si>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</si>
  <si>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</si>
  <si>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</si>
  <si>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</si>
  <si>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</si>
  <si>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</si>
  <si>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</si>
  <si>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</si>
  <si>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</si>
  <si>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</si>
  <si>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</si>
  <si>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</si>
  <si>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</si>
  <si>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</si>
  <si>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</si>
  <si>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</si>
  <si>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</si>
  <si>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</si>
  <si>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</si>
  <si>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</si>
  <si>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</si>
  <si>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</si>
  <si>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</si>
  <si>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</si>
  <si>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</si>
  <si>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</si>
  <si>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</si>
  <si>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</si>
  <si>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</si>
  <si>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</si>
  <si>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</si>
  <si>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</si>
  <si>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</si>
  <si>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</si>
  <si>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</si>
  <si>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</si>
  <si>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</si>
  <si>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</si>
  <si>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</si>
  <si>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</si>
  <si>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</si>
  <si>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</si>
  <si>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</si>
  <si>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</si>
  <si>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</si>
  <si>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</si>
  <si>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</si>
  <si>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</si>
  <si>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</si>
  <si>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</si>
  <si>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</si>
  <si>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</si>
  <si>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</si>
  <si>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</si>
  <si>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</si>
  <si>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</si>
  <si>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</si>
  <si>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</si>
  <si>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</si>
  <si>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</si>
  <si>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</si>
  <si>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</si>
  <si>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</si>
  <si>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</si>
  <si>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</si>
  <si>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</si>
  <si>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</si>
  <si>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</si>
  <si>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</si>
  <si>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</si>
  <si>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</si>
  <si>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</si>
  <si>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</si>
  <si>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</si>
  <si>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</si>
  <si>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</si>
  <si>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</si>
  <si>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</si>
  <si>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</si>
  <si>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</si>
  <si>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</si>
  <si>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</si>
  <si>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</si>
  <si>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</si>
  <si>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</si>
  <si>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</si>
  <si>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</si>
  <si>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</si>
  <si>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</si>
  <si>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</si>
  <si>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</si>
  <si>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</si>
  <si>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</si>
  <si>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</si>
  <si>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</si>
  <si>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</si>
  <si>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</si>
  <si>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</si>
  <si>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</si>
  <si>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</si>
  <si>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</si>
  <si>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</si>
  <si>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</si>
  <si>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</si>
  <si>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</si>
  <si>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</si>
  <si>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</si>
  <si>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</si>
  <si>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</si>
  <si>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</si>
  <si>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</si>
  <si>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</si>
  <si>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</si>
  <si>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</si>
  <si>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</si>
  <si>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</si>
  <si>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</si>
  <si>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</si>
  <si>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</si>
  <si>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</si>
  <si>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</si>
  <si>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</si>
  <si>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</si>
  <si>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</si>
  <si>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</si>
  <si>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</si>
  <si>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</si>
  <si>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</si>
  <si>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</si>
  <si>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</si>
  <si>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</si>
  <si>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</si>
  <si>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</si>
  <si>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</si>
  <si>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</si>
  <si>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</si>
  <si>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</si>
  <si>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</si>
  <si>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</si>
  <si>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</si>
  <si>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</si>
  <si>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</si>
  <si>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</si>
  <si>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</si>
  <si>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</si>
  <si>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</si>
  <si>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</si>
  <si>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</si>
  <si>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</si>
  <si>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</si>
  <si>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</si>
  <si>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</si>
  <si>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</si>
  <si>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</si>
  <si>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</si>
  <si>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</si>
  <si>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</si>
  <si>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</si>
  <si>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</si>
  <si>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</si>
  <si>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</si>
  <si>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</si>
  <si>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</si>
  <si>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</si>
  <si>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</si>
  <si>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</si>
  <si>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</si>
  <si>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</si>
  <si>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</si>
  <si>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</si>
  <si>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</si>
  <si>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</si>
  <si>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</si>
  <si>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</si>
  <si>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</si>
  <si>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</si>
  <si>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</si>
  <si>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</si>
  <si>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</si>
  <si>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</si>
  <si>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</si>
  <si>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</si>
  <si>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</si>
  <si>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</si>
  <si>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</si>
  <si>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</si>
  <si>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</si>
  <si>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</si>
  <si>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</si>
  <si>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</si>
  <si>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</si>
  <si>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</si>
  <si>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</si>
  <si>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</si>
  <si>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</si>
  <si>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</si>
  <si>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</si>
  <si>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</si>
  <si>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</si>
  <si>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</si>
  <si>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</si>
  <si>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</si>
  <si>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</si>
  <si>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</si>
  <si>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</si>
  <si>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</si>
  <si>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</si>
  <si>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</si>
  <si>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</si>
  <si>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</si>
  <si>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</si>
  <si>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</si>
  <si>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</si>
  <si>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</si>
  <si>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</si>
  <si>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</si>
  <si>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</si>
  <si>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</si>
  <si>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</si>
  <si>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</si>
  <si>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</si>
  <si>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</si>
  <si>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</si>
  <si>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</si>
  <si>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</si>
  <si>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</si>
  <si>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</si>
  <si>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</si>
  <si>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</si>
  <si>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</si>
  <si>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</si>
  <si>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</si>
  <si>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</si>
  <si>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</si>
  <si>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</si>
  <si>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</si>
  <si>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</si>
  <si>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</si>
  <si>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</si>
  <si>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</si>
  <si>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</si>
  <si>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</si>
  <si>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</si>
  <si>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</si>
  <si>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</si>
  <si>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</si>
  <si>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</si>
  <si>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</si>
  <si>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</si>
  <si>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</si>
  <si>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</si>
  <si>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</si>
  <si>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</si>
  <si>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</si>
  <si>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</si>
  <si>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</si>
  <si>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</si>
  <si>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</si>
  <si>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</si>
  <si>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</si>
  <si>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</si>
  <si>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</si>
  <si>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</si>
  <si>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</si>
  <si>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</si>
  <si>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</si>
  <si>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</si>
  <si>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</si>
  <si>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</si>
  <si>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</si>
  <si>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</si>
  <si>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</si>
  <si>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</si>
  <si>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</si>
  <si>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</si>
  <si>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</si>
  <si>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</si>
  <si>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</si>
  <si>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</si>
  <si>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</si>
  <si>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</si>
  <si>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</si>
  <si>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</si>
  <si>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</si>
  <si>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</si>
  <si>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</si>
  <si>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</si>
  <si>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</si>
  <si>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</si>
  <si>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</si>
  <si>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</si>
  <si>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</si>
  <si>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</si>
  <si>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</si>
  <si>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</si>
  <si>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</si>
  <si>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</si>
  <si>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</si>
  <si>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</si>
  <si>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</si>
  <si>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</si>
  <si>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</si>
  <si>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</si>
  <si>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</si>
  <si>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</si>
  <si>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</si>
  <si>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</si>
  <si>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</si>
  <si>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</si>
  <si>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</si>
  <si>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</si>
  <si>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</si>
  <si>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</si>
  <si>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</si>
  <si>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</si>
  <si>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</si>
  <si>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</si>
  <si>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</si>
  <si>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</si>
  <si>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</si>
  <si>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</si>
  <si>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</si>
  <si>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</si>
  <si>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</si>
  <si>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</si>
  <si>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</si>
  <si>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</si>
  <si>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</si>
  <si>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</si>
  <si>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</si>
  <si>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</si>
  <si>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</si>
  <si>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</si>
  <si>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</si>
  <si>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</si>
  <si>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</si>
  <si>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</si>
  <si>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</si>
  <si>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</si>
  <si>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</si>
  <si>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</si>
  <si>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</si>
  <si>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</si>
  <si>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</si>
  <si>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</si>
  <si>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</si>
  <si>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</si>
  <si>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</si>
  <si>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</si>
  <si>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</si>
  <si>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</si>
  <si>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</si>
  <si>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</si>
  <si>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</si>
  <si>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</si>
  <si>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</si>
  <si>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</si>
  <si>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</si>
  <si>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</si>
  <si>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</si>
  <si>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</si>
  <si>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</si>
  <si>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</si>
  <si>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</si>
  <si>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</si>
  <si>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</si>
  <si>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</si>
  <si>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</si>
  <si>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</si>
  <si>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</si>
  <si>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</si>
  <si>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</si>
  <si>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</si>
  <si>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</si>
  <si>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</si>
  <si>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</si>
  <si>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</si>
  <si>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</si>
  <si>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</si>
  <si>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</si>
  <si>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</si>
  <si>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</si>
  <si>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</si>
  <si>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</si>
  <si>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</si>
  <si>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</si>
  <si>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</si>
  <si>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</si>
  <si>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</si>
  <si>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</si>
  <si>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</si>
  <si>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</si>
  <si>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</si>
  <si>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</si>
  <si>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</si>
  <si>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</si>
  <si>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</si>
  <si>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</si>
  <si>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</si>
  <si>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</si>
  <si>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</si>
  <si>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</si>
  <si>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</si>
  <si>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</si>
  <si>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</si>
  <si>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</si>
  <si>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</si>
  <si>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</si>
  <si>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</si>
  <si>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</si>
  <si>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</si>
  <si>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</si>
  <si>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</si>
  <si>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</si>
  <si>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</si>
  <si>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</si>
  <si>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</si>
  <si>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</si>
  <si>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</si>
  <si>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</si>
  <si>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</si>
  <si>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</si>
  <si>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</si>
  <si>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</si>
  <si>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</si>
  <si>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</si>
  <si>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</si>
  <si>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</si>
  <si>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</si>
  <si>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</si>
  <si>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</si>
  <si>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</si>
  <si>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</si>
  <si>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</si>
  <si>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</si>
  <si>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</si>
  <si>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</si>
  <si>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</si>
  <si>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</si>
  <si>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</si>
  <si>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</si>
  <si>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</si>
  <si>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</si>
  <si>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</si>
  <si>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</si>
  <si>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</si>
  <si>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</si>
  <si>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</si>
  <si>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</si>
  <si>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</si>
  <si>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</si>
  <si>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</si>
  <si>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</si>
  <si>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</si>
  <si>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</si>
  <si>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</si>
  <si>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</si>
  <si>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</si>
  <si>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</si>
  <si>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</si>
  <si>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</si>
  <si>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</si>
  <si>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</si>
  <si>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</si>
  <si>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</si>
  <si>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</si>
  <si>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</si>
  <si>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</si>
  <si>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</si>
  <si>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</si>
  <si>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</si>
  <si>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</si>
  <si>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</si>
  <si>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</si>
  <si>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</si>
  <si>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</si>
  <si>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</si>
  <si>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</si>
  <si>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</si>
  <si>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</si>
  <si>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</si>
  <si>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</si>
  <si>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</si>
  <si>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</si>
  <si>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</si>
  <si>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</si>
  <si>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</si>
  <si>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</si>
  <si>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</si>
  <si>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</si>
  <si>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</si>
  <si>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</si>
  <si>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</si>
  <si>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</si>
  <si>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</si>
  <si>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</si>
  <si>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</si>
  <si>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</si>
  <si>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</si>
  <si>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</si>
  <si>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</si>
  <si>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</si>
  <si>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</si>
  <si>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</si>
  <si>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</si>
  <si>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</si>
  <si>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</si>
  <si>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</si>
  <si>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</si>
  <si>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</si>
  <si>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</si>
  <si>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</si>
  <si>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</si>
  <si>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</si>
  <si>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</si>
  <si>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</si>
  <si>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</si>
  <si>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</si>
  <si>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</si>
  <si>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</si>
  <si>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</si>
  <si>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</si>
  <si>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</si>
  <si>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</si>
  <si>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</si>
  <si>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</si>
  <si>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</si>
  <si>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</si>
  <si>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</si>
  <si>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</si>
  <si>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</si>
  <si>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</si>
  <si>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</si>
  <si>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</si>
  <si>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</si>
  <si>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</si>
  <si>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</si>
  <si>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</si>
  <si>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</si>
  <si>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</si>
  <si>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</si>
  <si>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</si>
  <si>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</si>
  <si>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</si>
  <si>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</si>
  <si>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</si>
  <si>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</si>
  <si>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</si>
  <si>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</si>
  <si>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</si>
  <si>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</si>
  <si>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</si>
  <si>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</si>
  <si>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</si>
  <si>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</si>
  <si>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</si>
  <si>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</si>
  <si>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</si>
  <si>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</si>
  <si>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</si>
  <si>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</si>
  <si>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</si>
  <si>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</si>
  <si>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</si>
  <si>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</si>
  <si>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</si>
  <si>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</si>
  <si>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</si>
  <si>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</si>
  <si>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</si>
  <si>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</si>
  <si>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</si>
  <si>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</si>
  <si>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</si>
  <si>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</si>
  <si>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</si>
  <si>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</si>
  <si>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</si>
  <si>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</si>
  <si>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</si>
  <si>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</si>
  <si>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</si>
  <si>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</si>
  <si>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</si>
  <si>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</si>
  <si>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</si>
  <si>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</si>
  <si>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</si>
  <si>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</si>
  <si>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</si>
  <si>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</si>
  <si>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</si>
  <si>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</si>
  <si>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</si>
  <si>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</si>
  <si>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</si>
  <si>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</si>
  <si>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</si>
  <si>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</si>
  <si>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</si>
  <si>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</si>
  <si>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</si>
  <si>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</si>
  <si>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</si>
  <si>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</si>
  <si>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</si>
  <si>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</si>
  <si>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</si>
  <si>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</si>
  <si>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</si>
  <si>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</si>
  <si>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</si>
  <si>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</si>
  <si>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</si>
  <si>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</si>
  <si>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</si>
  <si>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</si>
  <si>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</si>
  <si>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</si>
  <si>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</si>
  <si>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</si>
  <si>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</si>
  <si>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</si>
  <si>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</si>
  <si>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</si>
  <si>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</si>
  <si>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</si>
  <si>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</si>
  <si>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</si>
  <si>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</si>
  <si>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</si>
  <si>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</si>
  <si>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</si>
  <si>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</si>
  <si>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</si>
  <si>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</si>
  <si>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</si>
  <si>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</si>
  <si>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</si>
  <si>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</si>
  <si>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</si>
  <si>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</si>
  <si>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</si>
  <si>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</si>
  <si>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</si>
  <si>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</si>
  <si>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</si>
  <si>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</si>
  <si>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</si>
  <si>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</si>
  <si>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</si>
  <si>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</si>
  <si>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</si>
  <si>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</si>
  <si>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</si>
  <si>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</si>
  <si>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</si>
  <si>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</si>
  <si>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</si>
  <si>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</si>
  <si>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</si>
  <si>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</si>
  <si>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</si>
  <si>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</si>
  <si>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</si>
  <si>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</si>
  <si>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</si>
  <si>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</si>
  <si>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</si>
  <si>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</si>
  <si>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</si>
  <si>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</si>
  <si>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</si>
  <si>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</si>
  <si>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</si>
  <si>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</si>
  <si>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</si>
  <si>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</si>
  <si>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</si>
  <si>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</si>
  <si>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</si>
  <si>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</si>
  <si>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</si>
  <si>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</si>
  <si>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</si>
  <si>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</si>
  <si>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</si>
  <si>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</si>
  <si>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</si>
  <si>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</si>
  <si>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</si>
  <si>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</si>
  <si>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</si>
  <si>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</si>
  <si>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</si>
  <si>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</si>
  <si>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</si>
  <si>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</si>
  <si>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</si>
  <si>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</si>
  <si>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</si>
  <si>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</si>
  <si>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</si>
  <si>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</si>
  <si>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</si>
  <si>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</si>
  <si>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</si>
  <si>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</si>
  <si>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</si>
  <si>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</si>
  <si>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</si>
  <si>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</si>
  <si>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</si>
  <si>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</si>
  <si>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</si>
  <si>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</si>
  <si>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</si>
  <si>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</si>
  <si>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</si>
  <si>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</si>
  <si>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</si>
  <si>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</si>
  <si>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</si>
  <si>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</si>
  <si>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</si>
  <si>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</si>
  <si>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</si>
  <si>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</si>
  <si>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</si>
  <si>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</si>
  <si>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</si>
  <si>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</si>
  <si>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</si>
  <si>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</si>
  <si>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</si>
  <si>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</si>
  <si>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</si>
  <si>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</si>
  <si>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</si>
  <si>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</si>
  <si>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</si>
  <si>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</si>
  <si>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</si>
  <si>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</si>
  <si>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</si>
  <si>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</si>
  <si>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</si>
  <si>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</si>
  <si>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</si>
  <si>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</si>
  <si>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</si>
  <si>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</si>
  <si>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</si>
  <si>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</si>
  <si>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</si>
  <si>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</si>
  <si>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</si>
  <si>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</si>
  <si>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</si>
  <si>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</si>
  <si>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</si>
  <si>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</si>
  <si>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</si>
  <si>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</si>
  <si>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</si>
  <si>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</si>
  <si>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</si>
  <si>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</si>
  <si>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</si>
  <si>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</si>
  <si>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</si>
  <si>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</si>
  <si>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</si>
  <si>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</si>
  <si>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</si>
  <si>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</si>
  <si>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</si>
  <si>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</si>
  <si>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</si>
  <si>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</si>
  <si>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</si>
  <si>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</si>
  <si>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</si>
  <si>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</si>
  <si>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</si>
  <si>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</si>
  <si>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</si>
  <si>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</si>
  <si>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</si>
  <si>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</si>
  <si>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</si>
  <si>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</si>
  <si>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</si>
  <si>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</si>
  <si>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</si>
  <si>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</si>
  <si>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</si>
  <si>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</si>
  <si>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</si>
  <si>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</si>
  <si>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</si>
  <si>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</si>
  <si>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</si>
  <si>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</si>
  <si>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</si>
  <si>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</si>
  <si>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</si>
  <si>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</si>
  <si>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</si>
  <si>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</si>
  <si>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</si>
  <si>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</si>
  <si>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</si>
  <si>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</si>
  <si>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</si>
  <si>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</si>
  <si>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</si>
  <si>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</si>
  <si>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</si>
  <si>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</si>
  <si>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</si>
  <si>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</si>
  <si>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</si>
  <si>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</si>
  <si>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</si>
  <si>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</si>
  <si>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</si>
  <si>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</si>
  <si>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</si>
  <si>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</si>
  <si>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</si>
  <si>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</si>
  <si>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</si>
  <si>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</si>
  <si>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</si>
  <si>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</si>
  <si>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</si>
  <si>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</si>
  <si>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</si>
  <si>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</si>
  <si>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</si>
  <si>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</si>
  <si>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</si>
  <si>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</si>
  <si>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</si>
  <si>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</si>
  <si>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</si>
  <si>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</si>
  <si>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</si>
  <si>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</si>
  <si>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</si>
  <si>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</si>
  <si>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</si>
  <si>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</si>
  <si>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</si>
  <si>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</si>
  <si>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</si>
  <si>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</si>
  <si>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</si>
  <si>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</si>
  <si>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</si>
  <si>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</si>
  <si>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</si>
  <si>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</si>
  <si>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</si>
  <si>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</si>
  <si>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</si>
  <si>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</si>
  <si>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</si>
  <si>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</si>
  <si>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</si>
  <si>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</si>
  <si>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</si>
  <si>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</si>
  <si>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</si>
  <si>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</si>
  <si>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</si>
  <si>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</si>
  <si>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</si>
  <si>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</si>
  <si>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</si>
  <si>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</si>
  <si>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</si>
  <si>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</si>
  <si>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</si>
  <si>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</si>
  <si>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</si>
  <si>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</si>
  <si>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</si>
  <si>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</si>
  <si>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</si>
  <si>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</si>
  <si>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</si>
  <si>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</si>
  <si>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</si>
  <si>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</si>
  <si>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</si>
  <si>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</si>
  <si>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</si>
  <si>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</si>
  <si>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</si>
  <si>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</si>
  <si>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</si>
  <si>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</si>
  <si>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</si>
  <si>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</si>
  <si>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</si>
  <si>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</si>
  <si>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</si>
  <si>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</si>
  <si>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</si>
  <si>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</si>
  <si>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</si>
  <si>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</si>
  <si>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</si>
  <si>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</si>
  <si>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</si>
  <si>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</si>
  <si>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</si>
  <si>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</si>
  <si>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</si>
  <si>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</si>
  <si>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</si>
  <si>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</si>
  <si>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</si>
  <si>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</si>
  <si>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</si>
  <si>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</si>
  <si>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</si>
  <si>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</si>
  <si>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</si>
  <si>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</si>
  <si>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</si>
  <si>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</si>
  <si>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</si>
  <si>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</si>
  <si>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</si>
  <si>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</si>
  <si>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</si>
  <si>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</si>
  <si>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</si>
  <si>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</si>
  <si>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</si>
  <si>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</si>
  <si>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</si>
  <si>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</si>
  <si>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</si>
  <si>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</si>
  <si>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</si>
  <si>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</si>
  <si>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</si>
  <si>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</si>
  <si>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</si>
  <si>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</si>
  <si>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</si>
  <si>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</si>
  <si>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</si>
  <si>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</si>
  <si>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</si>
  <si>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</si>
  <si>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</si>
  <si>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</si>
  <si>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</si>
  <si>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</si>
  <si>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</si>
  <si>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</si>
  <si>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</si>
  <si>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</si>
  <si>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</si>
  <si>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</si>
  <si>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</si>
  <si>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</si>
  <si>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</si>
  <si>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</si>
  <si>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</si>
  <si>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</si>
  <si>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</si>
  <si>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</si>
  <si>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</si>
  <si>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</si>
  <si>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</si>
  <si>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</si>
  <si>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</si>
  <si>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</si>
  <si>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</si>
  <si>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</si>
  <si>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</si>
  <si>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</si>
  <si>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</si>
  <si>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</si>
  <si>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</si>
  <si>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</si>
  <si>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</si>
  <si>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</si>
  <si>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</si>
  <si>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</si>
  <si>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</si>
  <si>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</si>
  <si>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</si>
  <si>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</si>
  <si>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</si>
  <si>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</si>
  <si>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</si>
  <si>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</si>
  <si>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</si>
  <si>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</si>
  <si>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</si>
  <si>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</si>
  <si>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</si>
  <si>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</si>
  <si>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</si>
  <si>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</si>
  <si>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</si>
  <si>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</si>
  <si>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</si>
  <si>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</si>
  <si>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</si>
  <si>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</si>
  <si>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</si>
  <si>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</si>
  <si>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</si>
  <si>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</si>
  <si>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</si>
  <si>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</si>
  <si>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</si>
  <si>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</si>
  <si>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</si>
  <si>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</si>
  <si>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</si>
  <si>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</si>
  <si>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</si>
  <si>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</si>
  <si>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</si>
  <si>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</si>
  <si>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</si>
  <si>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</si>
  <si>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</si>
  <si>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</si>
  <si>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</si>
  <si>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</si>
  <si>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</si>
  <si>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</si>
  <si>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</si>
  <si>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</si>
  <si>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</si>
  <si>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</si>
  <si>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</si>
  <si>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</si>
  <si>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</si>
  <si>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</si>
  <si>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</si>
  <si>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</si>
  <si>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</si>
  <si>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</si>
  <si>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</si>
  <si>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</si>
  <si>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</si>
  <si>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</si>
  <si>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</si>
  <si>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</si>
  <si>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</si>
  <si>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</si>
  <si>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</si>
  <si>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</si>
  <si>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</si>
  <si>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</si>
  <si>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</si>
  <si>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</si>
  <si>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</si>
  <si>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</si>
  <si>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</si>
  <si>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</si>
  <si>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</si>
  <si>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</si>
  <si>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</si>
  <si>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</si>
  <si>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</si>
  <si>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</si>
  <si>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</si>
  <si>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</si>
  <si>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</si>
  <si>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</si>
  <si>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</si>
  <si>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</si>
  <si>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</si>
  <si>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</si>
  <si>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</si>
  <si>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</si>
  <si>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</si>
  <si>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</si>
  <si>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</si>
  <si>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</si>
  <si>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</si>
  <si>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</si>
  <si>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</si>
  <si>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</si>
  <si>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</si>
  <si>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</si>
  <si>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</si>
  <si>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</si>
  <si>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</si>
  <si>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</si>
  <si>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</si>
  <si>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</si>
  <si>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</si>
  <si>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</si>
  <si>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</si>
  <si>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</si>
  <si>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</si>
  <si>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</si>
  <si>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</si>
  <si>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</si>
  <si>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</si>
  <si>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</si>
  <si>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</si>
  <si>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</si>
  <si>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</si>
  <si>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</si>
  <si>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</si>
  <si>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</si>
  <si>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</si>
  <si>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</si>
  <si>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</si>
  <si>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</si>
  <si>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</si>
  <si>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</si>
  <si>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</si>
  <si>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</si>
  <si>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</si>
  <si>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</si>
  <si>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</si>
  <si>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</si>
  <si>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</si>
  <si>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</si>
  <si>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</si>
  <si>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</si>
  <si>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</si>
  <si>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</si>
  <si>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</si>
  <si>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</si>
  <si>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</si>
  <si>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</si>
  <si>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</si>
  <si>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</si>
  <si>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</si>
  <si>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</si>
  <si>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</si>
  <si>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</si>
  <si>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</si>
  <si>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</si>
  <si>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</si>
  <si>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</si>
  <si>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</si>
  <si>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</si>
  <si>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</si>
  <si>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</si>
  <si>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</si>
  <si>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</si>
  <si>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</si>
  <si>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</si>
  <si>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</si>
  <si>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</si>
  <si>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</si>
  <si>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</si>
  <si>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</si>
  <si>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</si>
  <si>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</si>
  <si>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</si>
  <si>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</si>
  <si>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</si>
  <si>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</si>
  <si>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</si>
  <si>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</si>
  <si>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</si>
  <si>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</si>
  <si>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</si>
  <si>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</si>
  <si>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</si>
  <si>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</si>
  <si>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</si>
  <si>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</si>
  <si>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</si>
  <si>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</si>
  <si>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</si>
  <si>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</si>
  <si>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</si>
  <si>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</si>
  <si>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</si>
  <si>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</si>
  <si>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</si>
  <si>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</si>
  <si>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</si>
  <si>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</si>
  <si>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</si>
  <si>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</si>
  <si>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</si>
  <si>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</si>
  <si>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</si>
  <si>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</si>
  <si>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</si>
  <si>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</si>
  <si>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</si>
  <si>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</si>
  <si>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</si>
  <si>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</si>
  <si>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</si>
  <si>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</si>
  <si>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</si>
  <si>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</si>
  <si>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</si>
  <si>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</si>
  <si>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</si>
  <si>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</si>
  <si>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</si>
  <si>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</si>
  <si>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</si>
  <si>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</si>
  <si>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</si>
  <si>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</si>
  <si>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</si>
  <si>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</si>
  <si>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</si>
  <si>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</si>
  <si>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</si>
  <si>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</si>
  <si>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</si>
  <si>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</si>
  <si>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</si>
  <si>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</si>
  <si>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</si>
  <si>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</si>
  <si>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</si>
  <si>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</si>
  <si>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</si>
  <si>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</si>
  <si>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</si>
  <si>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</si>
  <si>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</si>
  <si>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</si>
  <si>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</si>
  <si>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</si>
  <si>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</si>
  <si>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</si>
  <si>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</si>
  <si>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</si>
  <si>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</si>
  <si>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</si>
  <si>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</si>
  <si>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</si>
  <si>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</si>
  <si>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</si>
  <si>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</si>
  <si>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</si>
  <si>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</si>
  <si>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</si>
  <si>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</si>
  <si>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</si>
  <si>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</si>
  <si>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</si>
  <si>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</si>
  <si>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</si>
  <si>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</si>
  <si>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</si>
  <si>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</si>
  <si>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</si>
  <si>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</si>
  <si>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</si>
  <si>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</si>
  <si>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</si>
  <si>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</si>
  <si>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</si>
  <si>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</si>
  <si>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</si>
  <si>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</si>
  <si>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</si>
  <si>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</si>
  <si>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</si>
  <si>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</si>
  <si>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</si>
  <si>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</si>
  <si>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</si>
  <si>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</si>
  <si>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</si>
  <si>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</si>
  <si>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</si>
  <si>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</si>
  <si>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</si>
  <si>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</si>
  <si>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</si>
  <si>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</si>
  <si>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</si>
  <si>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</si>
  <si>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</si>
  <si>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</si>
  <si>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</si>
  <si>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</si>
  <si>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</si>
  <si>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</si>
  <si>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</si>
  <si>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</si>
  <si>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</si>
  <si>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</si>
  <si>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</si>
  <si>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</si>
  <si>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</si>
  <si>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</si>
  <si>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</si>
  <si>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</si>
  <si>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</si>
  <si>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</si>
  <si>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</si>
  <si>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</si>
  <si>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</si>
  <si>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</si>
  <si>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</si>
  <si>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</si>
  <si>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</si>
  <si>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</si>
  <si>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</si>
  <si>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</si>
  <si>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</si>
  <si>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</si>
  <si>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</si>
  <si>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</si>
  <si>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</si>
  <si>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</si>
  <si>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</si>
  <si>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</si>
  <si>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</si>
  <si>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</si>
  <si>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</si>
  <si>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</si>
  <si>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</si>
  <si>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</si>
  <si>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</si>
  <si>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</si>
  <si>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</si>
  <si>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</si>
  <si>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</si>
  <si>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</si>
  <si>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</si>
  <si>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</si>
  <si>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</si>
  <si>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</si>
  <si>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</si>
  <si>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</si>
  <si>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</si>
  <si>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</si>
  <si>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</si>
  <si>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</si>
  <si>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</si>
  <si>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</si>
  <si>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</si>
  <si>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</si>
  <si>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</si>
  <si>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</si>
  <si>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</si>
  <si>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</si>
  <si>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</si>
  <si>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</si>
  <si>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</si>
  <si>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</si>
  <si>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</si>
  <si>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</si>
  <si>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</si>
  <si>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</si>
  <si>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</si>
  <si>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</si>
  <si>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</si>
  <si>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</si>
  <si>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</si>
  <si>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</si>
  <si>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</si>
  <si>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</si>
  <si>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</si>
  <si>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</si>
  <si>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</si>
  <si>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</si>
  <si>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</si>
  <si>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</si>
  <si>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</si>
  <si>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</si>
  <si>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</si>
  <si>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</si>
  <si>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</si>
  <si>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</si>
  <si>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</si>
  <si>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</si>
  <si>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</si>
  <si>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</si>
  <si>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</si>
  <si>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</si>
  <si>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</si>
  <si>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</si>
  <si>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</si>
  <si>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</si>
  <si>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</si>
  <si>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</si>
  <si>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</si>
  <si>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</si>
  <si>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</si>
  <si>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</si>
  <si>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</si>
  <si>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</si>
  <si>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</si>
  <si>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</si>
  <si>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</si>
  <si>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</si>
  <si>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</si>
  <si>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</si>
  <si>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</si>
  <si>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</si>
  <si>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</si>
  <si>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</si>
  <si>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</si>
  <si>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</si>
  <si>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</si>
  <si>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</si>
  <si>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</si>
  <si>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</si>
  <si>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</si>
  <si>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</si>
  <si>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</si>
  <si>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</si>
  <si>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</si>
  <si>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</si>
  <si>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</si>
  <si>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</si>
  <si>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</si>
  <si>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</si>
  <si>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</si>
  <si>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</si>
  <si>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</si>
  <si>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</si>
  <si>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</si>
  <si>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</si>
  <si>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</si>
  <si>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</si>
  <si>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</si>
  <si>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</si>
  <si>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</si>
  <si>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</si>
  <si>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</si>
  <si>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</si>
  <si>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</si>
  <si>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</si>
  <si>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</si>
  <si>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</si>
  <si>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</si>
  <si>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</si>
  <si>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</si>
  <si>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</si>
  <si>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</si>
  <si>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</si>
  <si>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</si>
  <si>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</si>
  <si>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</si>
  <si>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</si>
  <si>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</si>
  <si>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</si>
  <si>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</si>
  <si>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</si>
  <si>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</si>
  <si>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</si>
  <si>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</si>
  <si>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</si>
  <si>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</si>
  <si>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</si>
  <si>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</si>
  <si>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</si>
  <si>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</si>
  <si>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</si>
  <si>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</si>
  <si>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</si>
  <si>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</si>
  <si>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</si>
  <si>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</si>
  <si>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</si>
  <si>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</si>
  <si>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</si>
  <si>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</si>
  <si>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</si>
  <si>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</si>
  <si>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</si>
  <si>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</si>
  <si>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</si>
  <si>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</si>
  <si>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</si>
  <si>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</si>
  <si>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</si>
  <si>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</si>
  <si>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</si>
  <si>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</si>
  <si>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</si>
  <si>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</si>
  <si>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</si>
  <si>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</si>
  <si>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</si>
  <si>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</si>
  <si>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</si>
  <si>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</si>
  <si>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</si>
  <si>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</si>
  <si>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</si>
  <si>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</si>
  <si>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</si>
  <si>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</si>
  <si>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</si>
  <si>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</si>
  <si>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</si>
  <si>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</si>
  <si>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</si>
  <si>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</si>
  <si>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</si>
  <si>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</si>
  <si>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</si>
  <si>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</si>
  <si>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</si>
  <si>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</si>
  <si>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</si>
  <si>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</si>
  <si>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</si>
  <si>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</si>
  <si>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</si>
  <si>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</si>
  <si>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</si>
  <si>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</si>
  <si>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</si>
  <si>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</si>
  <si>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</si>
  <si>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</si>
  <si>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</si>
  <si>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</si>
  <si>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</si>
  <si>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</si>
  <si>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</si>
  <si>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</si>
  <si>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</si>
  <si>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</si>
  <si>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</si>
  <si>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</si>
  <si>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</si>
  <si>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</si>
  <si>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</si>
  <si>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</si>
  <si>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</si>
  <si>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</si>
  <si>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</si>
  <si>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</si>
  <si>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</si>
  <si>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</si>
  <si>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</si>
  <si>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</si>
  <si>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</si>
  <si>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</si>
  <si>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</si>
  <si>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</si>
  <si>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</si>
  <si>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</si>
  <si>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</si>
  <si>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</si>
  <si>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</si>
  <si>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</si>
  <si>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</si>
  <si>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</si>
  <si>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</si>
  <si>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</si>
  <si>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</si>
  <si>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</si>
  <si>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</si>
  <si>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</si>
  <si>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</si>
  <si>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</si>
  <si>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</si>
  <si>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</si>
  <si>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</si>
  <si>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</si>
  <si>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</si>
  <si>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</si>
  <si>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</si>
  <si>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</si>
  <si>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</si>
  <si>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</si>
  <si>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</si>
  <si>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</si>
  <si>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</si>
  <si>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</si>
  <si>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</si>
  <si>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</si>
  <si>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</si>
  <si>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</si>
  <si>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</si>
  <si>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</si>
  <si>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</si>
  <si>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</si>
  <si>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</si>
  <si>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</si>
  <si>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</si>
  <si>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</si>
  <si>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</si>
  <si>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</si>
  <si>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</si>
  <si>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</si>
  <si>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</si>
  <si>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</si>
  <si>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</si>
  <si>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</si>
  <si>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</si>
  <si>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</si>
  <si>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</si>
  <si>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</si>
  <si>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</si>
  <si>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</si>
  <si>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</si>
  <si>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</si>
  <si>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</si>
  <si>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</si>
  <si>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</si>
  <si>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</si>
  <si>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</si>
  <si>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</si>
  <si>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</si>
  <si>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</si>
  <si>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</si>
  <si>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</si>
  <si>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</si>
  <si>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</si>
  <si>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</si>
  <si>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</si>
  <si>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</si>
  <si>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</si>
  <si>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</si>
  <si>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</si>
  <si>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</si>
  <si>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</si>
  <si>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</si>
  <si>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</si>
  <si>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</si>
  <si>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</si>
  <si>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</si>
  <si>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</si>
  <si>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</si>
  <si>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</si>
  <si>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</si>
  <si>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</si>
  <si>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</si>
  <si>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</si>
  <si>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</si>
  <si>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</si>
  <si>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</si>
  <si>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</si>
  <si>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</si>
  <si>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</si>
  <si>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</si>
  <si>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</si>
  <si>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</si>
  <si>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</si>
  <si>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</si>
  <si>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</si>
  <si>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</si>
  <si>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</si>
  <si>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</si>
  <si>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</si>
  <si>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</si>
  <si>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</si>
  <si>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</si>
  <si>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</si>
  <si>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</si>
  <si>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</si>
  <si>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</si>
  <si>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</si>
  <si>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</si>
  <si>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</si>
  <si>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</si>
  <si>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</si>
  <si>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</si>
  <si>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</si>
  <si>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</si>
  <si>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</si>
  <si>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</si>
  <si>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</si>
  <si>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</si>
  <si>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</si>
  <si>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</si>
  <si>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</si>
  <si>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</si>
  <si>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</si>
  <si>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</si>
  <si>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</si>
  <si>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</si>
  <si>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</si>
  <si>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</si>
  <si>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</si>
  <si>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</si>
  <si>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</si>
  <si>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</si>
  <si>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</si>
  <si>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</si>
  <si>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</si>
  <si>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</si>
  <si>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</si>
  <si>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</si>
  <si>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</si>
  <si>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</si>
  <si>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</si>
  <si>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</si>
  <si>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</si>
  <si>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</si>
  <si>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</si>
  <si>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</si>
  <si>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</si>
  <si>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</si>
  <si>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</si>
  <si>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</si>
  <si>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</si>
  <si>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</si>
  <si>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</si>
  <si>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</si>
  <si>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</si>
  <si>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</si>
  <si>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</si>
  <si>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</si>
  <si>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</si>
  <si>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</si>
  <si>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</si>
  <si>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</si>
  <si>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</si>
  <si>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</si>
  <si>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</si>
  <si>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</si>
  <si>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</si>
  <si>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</si>
  <si>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</si>
  <si>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</si>
  <si>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</si>
  <si>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</si>
  <si>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</si>
  <si>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</si>
  <si>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</si>
  <si>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</si>
  <si>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</si>
  <si>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</si>
  <si>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</si>
  <si>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</si>
  <si>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</si>
  <si>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</si>
  <si>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</si>
  <si>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</si>
  <si>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</si>
  <si>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</si>
  <si>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</si>
  <si>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</si>
  <si>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</si>
  <si>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</si>
  <si>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</si>
  <si>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</si>
  <si>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</si>
  <si>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</si>
  <si>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</si>
  <si>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</si>
  <si>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</si>
  <si>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</si>
  <si>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</si>
  <si>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</si>
  <si>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</si>
  <si>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</si>
  <si>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</si>
  <si>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</si>
  <si>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</si>
  <si>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</si>
  <si>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</si>
  <si>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</si>
  <si>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</si>
  <si>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</si>
  <si>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</si>
  <si>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</si>
  <si>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</si>
  <si>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</si>
  <si>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</si>
  <si>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</si>
  <si>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</si>
  <si>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</si>
  <si>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</si>
  <si>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</si>
  <si>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</si>
  <si>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</si>
  <si>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</si>
  <si>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</si>
  <si>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</si>
  <si>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</si>
  <si>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</si>
  <si>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</si>
  <si>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</si>
  <si>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</si>
  <si>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</si>
  <si>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</si>
  <si>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</si>
  <si>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</si>
  <si>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</si>
  <si>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</si>
  <si>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</si>
  <si>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</si>
  <si>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</si>
  <si>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</si>
  <si>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</si>
  <si>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</si>
  <si>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</si>
  <si>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</si>
  <si>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</si>
  <si>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</si>
  <si>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</si>
  <si>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</si>
  <si>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</si>
  <si>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</si>
  <si>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</si>
  <si>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</si>
  <si>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</si>
  <si>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</si>
  <si>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</si>
  <si>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</si>
  <si>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</si>
  <si>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</si>
  <si>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</si>
  <si>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</si>
  <si>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</si>
  <si>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</si>
  <si>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</si>
  <si>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</si>
  <si>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</si>
  <si>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</si>
  <si>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</si>
  <si>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</si>
  <si>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</si>
  <si>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</si>
  <si>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</si>
  <si>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</si>
  <si>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</si>
  <si>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</si>
  <si>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</si>
  <si>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</si>
  <si>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</si>
  <si>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</si>
  <si>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</si>
  <si>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</si>
  <si>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</si>
  <si>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</si>
  <si>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</si>
  <si>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</si>
  <si>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</si>
  <si>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</si>
  <si>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</si>
  <si>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</si>
  <si>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</si>
  <si>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</si>
  <si>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</si>
  <si>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</si>
  <si>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</si>
  <si>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</si>
  <si>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</si>
  <si>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</si>
  <si>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</si>
  <si>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</si>
  <si>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</si>
  <si>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</si>
  <si>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</si>
  <si>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</si>
  <si>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</si>
  <si>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</si>
  <si>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</si>
  <si>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</si>
  <si>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</si>
  <si>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</si>
  <si>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</si>
  <si>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</si>
  <si>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</si>
  <si>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</si>
  <si>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</si>
  <si>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</si>
  <si>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</si>
  <si>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</si>
  <si>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</si>
  <si>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</si>
  <si>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</si>
  <si>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</si>
  <si>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</si>
  <si>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</si>
  <si>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</si>
  <si>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</si>
  <si>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</si>
  <si>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</si>
  <si>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</si>
  <si>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</si>
  <si>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</si>
  <si>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</si>
  <si>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</si>
  <si>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</si>
  <si>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</si>
  <si>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</si>
  <si>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</si>
  <si>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</si>
  <si>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</si>
  <si>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</si>
  <si>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</si>
  <si>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</si>
  <si>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</si>
  <si>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</si>
  <si>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</si>
  <si>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</si>
  <si>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</si>
  <si>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</si>
  <si>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</si>
  <si>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</si>
  <si>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</si>
  <si>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</si>
  <si>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</si>
  <si>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</si>
  <si>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</si>
  <si>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</si>
  <si>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</si>
  <si>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</si>
  <si>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</si>
  <si>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</si>
  <si>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</si>
  <si>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</si>
  <si>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</si>
  <si>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</si>
  <si>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</si>
  <si>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</si>
  <si>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</si>
  <si>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</si>
  <si>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</si>
  <si>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</si>
  <si>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</si>
  <si>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</si>
  <si>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</si>
  <si>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</si>
  <si>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</si>
  <si>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</si>
  <si>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</si>
  <si>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</si>
  <si>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</si>
  <si>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</si>
  <si>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</si>
  <si>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</si>
  <si>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</si>
  <si>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</si>
  <si>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</si>
  <si>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</si>
  <si>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</si>
  <si>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</si>
  <si>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</si>
  <si>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</si>
  <si>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</si>
  <si>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</si>
  <si>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</si>
  <si>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</si>
  <si>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</si>
  <si>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</si>
  <si>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</si>
  <si>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</si>
  <si>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</si>
  <si>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</si>
  <si>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</si>
  <si>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</si>
  <si>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</si>
  <si>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</si>
  <si>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</si>
  <si>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</si>
  <si>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</si>
  <si>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</si>
  <si>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</si>
  <si>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</si>
  <si>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</si>
  <si>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</si>
  <si>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</si>
  <si>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</si>
  <si>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</si>
  <si>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</si>
  <si>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</si>
  <si>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</si>
  <si>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</si>
  <si>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</si>
  <si>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</si>
  <si>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</si>
  <si>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</si>
  <si>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</si>
  <si>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</si>
  <si>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</si>
  <si>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</si>
  <si>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</si>
  <si>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</si>
  <si>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</si>
  <si>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</si>
  <si>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</si>
  <si>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</si>
  <si>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</si>
  <si>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</si>
  <si>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</si>
  <si>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</si>
  <si>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</si>
  <si>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</si>
  <si>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</si>
  <si>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</si>
  <si>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</si>
  <si>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</si>
  <si>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</si>
  <si>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</si>
  <si>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</si>
  <si>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</si>
  <si>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</si>
  <si>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</si>
  <si>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</si>
  <si>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</si>
  <si>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</si>
  <si>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</si>
  <si>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</si>
  <si>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</si>
  <si>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</si>
  <si>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</si>
  <si>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</si>
  <si>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</si>
  <si>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</si>
  <si>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</si>
  <si>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</si>
  <si>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</si>
  <si>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</si>
  <si>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</si>
  <si>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</si>
  <si>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</si>
  <si>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</si>
  <si>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</si>
  <si>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</si>
  <si>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</si>
  <si>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</si>
  <si>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</si>
  <si>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</si>
  <si>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</si>
  <si>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</si>
  <si>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</si>
  <si>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</si>
  <si>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</si>
  <si>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</si>
  <si>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</si>
  <si>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</si>
  <si>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</si>
  <si>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</si>
  <si>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</si>
  <si>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</si>
  <si>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</si>
  <si>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</si>
  <si>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</si>
  <si>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</si>
  <si>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</si>
  <si>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</si>
  <si>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</si>
  <si>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</si>
  <si>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</si>
  <si>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</si>
  <si>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</si>
  <si>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</si>
  <si>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</si>
  <si>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</si>
  <si>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</si>
  <si>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</si>
  <si>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</si>
  <si>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</si>
  <si>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</si>
  <si>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</si>
  <si>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</si>
  <si>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</si>
  <si>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</si>
  <si>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</si>
  <si>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</si>
  <si>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</si>
  <si>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</si>
  <si>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</si>
  <si>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</si>
  <si>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</si>
  <si>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</si>
  <si>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</si>
  <si>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</si>
  <si>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</si>
  <si>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</si>
  <si>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</si>
  <si>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</si>
  <si>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</si>
  <si>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</si>
  <si>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</si>
  <si>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</si>
  <si>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</si>
  <si>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</si>
  <si>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</si>
  <si>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</si>
  <si>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</si>
  <si>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</si>
  <si>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</si>
  <si>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</si>
  <si>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</si>
  <si>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</si>
  <si>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</si>
  <si>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</si>
  <si>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</si>
  <si>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</si>
  <si>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</si>
  <si>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</si>
  <si>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</si>
  <si>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</si>
  <si>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</si>
  <si>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</si>
  <si>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</si>
  <si>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</si>
  <si>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</si>
  <si>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</si>
  <si>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</si>
  <si>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</si>
  <si>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</si>
  <si>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</si>
  <si>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</si>
  <si>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</si>
  <si>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</si>
  <si>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</si>
  <si>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</si>
  <si>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</si>
  <si>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</si>
  <si>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</si>
  <si>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</si>
  <si>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</si>
  <si>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</si>
  <si>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</si>
  <si>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</si>
  <si>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</si>
  <si>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</si>
  <si>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</si>
  <si>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</si>
  <si>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</si>
  <si>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</si>
  <si>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</si>
  <si>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</si>
  <si>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</si>
  <si>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</si>
  <si>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</si>
  <si>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</si>
  <si>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</si>
  <si>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</si>
  <si>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</si>
  <si>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</si>
  <si>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</si>
  <si>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</si>
  <si>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</si>
  <si>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</si>
  <si>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</si>
  <si>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</si>
  <si>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</si>
  <si>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</si>
  <si>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</si>
  <si>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</si>
  <si>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</si>
  <si>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</si>
  <si>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</si>
  <si>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</si>
  <si>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</si>
  <si>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</si>
  <si>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</si>
  <si>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</si>
  <si>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</si>
  <si>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</si>
  <si>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</si>
  <si>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</si>
  <si>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</si>
  <si>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</si>
  <si>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</si>
  <si>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</si>
  <si>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</si>
  <si>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</si>
  <si>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</si>
  <si>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</si>
  <si>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</si>
  <si>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</si>
  <si>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</si>
  <si>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</si>
  <si>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</si>
  <si>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</si>
  <si>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</si>
  <si>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</si>
  <si>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</si>
  <si>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</si>
  <si>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</si>
  <si>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</si>
  <si>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</si>
  <si>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</si>
  <si>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</si>
  <si>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</si>
  <si>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</si>
  <si>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</si>
  <si>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</si>
  <si>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</si>
  <si>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</si>
  <si>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</si>
  <si>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</si>
  <si>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</si>
  <si>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</si>
  <si>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</si>
  <si>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</si>
  <si>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</si>
  <si>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</si>
  <si>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</si>
  <si>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</si>
  <si>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</si>
  <si>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</si>
  <si>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</si>
  <si>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</si>
  <si>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</si>
  <si>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</si>
  <si>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</si>
  <si>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</si>
  <si>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</si>
  <si>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</si>
  <si>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</si>
  <si>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</si>
  <si>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</si>
  <si>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</si>
  <si>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</si>
  <si>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</si>
  <si>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</si>
  <si>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</si>
  <si>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</si>
  <si>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</si>
  <si>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</si>
  <si>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</si>
  <si>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</si>
  <si>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</si>
  <si>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</si>
  <si>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</si>
  <si>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</si>
  <si>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</si>
  <si>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</si>
  <si>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</si>
  <si>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</si>
  <si>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</si>
  <si>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</si>
  <si>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</si>
  <si>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</si>
  <si>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</si>
  <si>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</si>
  <si>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</si>
  <si>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</si>
  <si>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</si>
  <si>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</si>
  <si>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</si>
  <si>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</si>
  <si>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</si>
  <si>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</si>
  <si>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</si>
  <si>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</si>
  <si>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</si>
  <si>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</si>
  <si>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</si>
  <si>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</si>
  <si>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</si>
  <si>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</si>
  <si>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</si>
  <si>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</si>
  <si>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</si>
  <si>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</si>
  <si>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</si>
  <si>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</si>
  <si>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</si>
  <si>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</si>
  <si>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</si>
  <si>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</si>
  <si>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</si>
  <si>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</si>
  <si>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</si>
  <si>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</si>
  <si>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</si>
  <si>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</si>
  <si>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</si>
  <si>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</si>
  <si>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</si>
  <si>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</si>
  <si>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</si>
  <si>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</si>
  <si>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</si>
  <si>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</si>
  <si>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</si>
  <si>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</si>
  <si>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</si>
  <si>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</si>
  <si>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</si>
  <si>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</si>
  <si>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</si>
  <si>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</si>
  <si>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</si>
  <si>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</si>
  <si>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</si>
  <si>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</si>
  <si>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</si>
  <si>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</si>
  <si>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</si>
  <si>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</si>
  <si>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</si>
  <si>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</si>
  <si>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</si>
  <si>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</si>
  <si>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</si>
  <si>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</si>
  <si>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</si>
  <si>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</si>
  <si>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</si>
  <si>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</si>
  <si>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</si>
  <si>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</si>
  <si>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</si>
  <si>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</si>
  <si>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</si>
  <si>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</si>
  <si>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</si>
  <si>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</si>
  <si>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</si>
  <si>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</si>
  <si>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</si>
  <si>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</si>
  <si>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</si>
  <si>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</si>
  <si>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</si>
  <si>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</si>
  <si>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</si>
  <si>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</si>
  <si>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</si>
  <si>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</si>
  <si>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</si>
  <si>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</si>
  <si>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</si>
  <si>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</si>
  <si>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</si>
  <si>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</si>
  <si>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</si>
  <si>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</si>
  <si>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</si>
  <si>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</si>
  <si>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</si>
  <si>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</si>
  <si>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</si>
  <si>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</si>
  <si>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</si>
  <si>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</si>
  <si>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</si>
  <si>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</si>
  <si>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</si>
  <si>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</si>
  <si>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</si>
  <si>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</si>
  <si>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</si>
  <si>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</si>
  <si>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</si>
  <si>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</si>
  <si>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</si>
  <si>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</si>
  <si>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</si>
  <si>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</si>
  <si>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</si>
  <si>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</si>
  <si>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</si>
  <si>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</si>
  <si>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</si>
  <si>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</si>
  <si>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</si>
  <si>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</si>
  <si>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</si>
  <si>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</si>
  <si>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</si>
  <si>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</si>
  <si>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</si>
  <si>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</si>
  <si>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</si>
  <si>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</si>
  <si>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</si>
  <si>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</si>
  <si>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</si>
  <si>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</si>
  <si>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</si>
  <si>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</si>
  <si>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</si>
  <si>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</si>
  <si>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</si>
  <si>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</si>
  <si>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</si>
  <si>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</si>
  <si>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</si>
  <si>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</si>
  <si>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</si>
  <si>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</si>
  <si>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</si>
  <si>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</si>
  <si>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</si>
  <si>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</si>
  <si>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</si>
  <si>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</si>
  <si>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</si>
  <si>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</si>
  <si>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</si>
  <si>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</si>
  <si>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</si>
  <si>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</si>
  <si>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</si>
  <si>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</si>
  <si>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</si>
  <si>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</si>
  <si>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</si>
  <si>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</si>
  <si>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</si>
  <si>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</si>
  <si>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</si>
  <si>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</si>
  <si>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</si>
  <si>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</si>
  <si>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</si>
  <si>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</si>
  <si>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</si>
  <si>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</si>
  <si>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</si>
  <si>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</si>
  <si>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</si>
  <si>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</si>
  <si>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</si>
  <si>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</si>
  <si>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</si>
  <si>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</si>
  <si>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</si>
  <si>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</si>
  <si>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</si>
  <si>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</si>
  <si>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</si>
  <si>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</si>
  <si>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</si>
  <si>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</si>
  <si>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</si>
  <si>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</si>
  <si>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</si>
  <si>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</si>
  <si>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</si>
  <si>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</si>
  <si>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</si>
  <si>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</si>
  <si>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</si>
  <si>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</si>
  <si>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</si>
  <si>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</si>
  <si>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</si>
  <si>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</si>
  <si>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</si>
  <si>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</si>
  <si>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</si>
  <si>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</si>
  <si>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</si>
  <si>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</si>
  <si>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</si>
  <si>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</si>
  <si>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</si>
  <si>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</si>
  <si>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</si>
  <si>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</si>
  <si>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</si>
  <si>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</si>
  <si>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</si>
  <si>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</si>
  <si>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</si>
  <si>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</si>
  <si>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</si>
  <si>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</si>
  <si>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</si>
  <si>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</si>
  <si>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</si>
  <si>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</si>
  <si>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</si>
  <si>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</si>
  <si>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</si>
  <si>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</si>
  <si>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</si>
  <si>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</si>
  <si>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</si>
  <si>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</si>
  <si>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</si>
  <si>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</si>
  <si>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</si>
  <si>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</si>
  <si>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</si>
  <si>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</si>
  <si>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</si>
  <si>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</si>
  <si>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</si>
  <si>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</si>
  <si>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</si>
  <si>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</si>
  <si>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</si>
  <si>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</si>
  <si>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</si>
  <si>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</si>
  <si>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</si>
  <si>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</si>
  <si>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</si>
  <si>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</si>
  <si>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</si>
  <si>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</si>
  <si>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</si>
  <si>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</si>
  <si>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</si>
  <si>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</si>
  <si>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</si>
  <si>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</si>
  <si>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</si>
  <si>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</si>
  <si>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</si>
  <si>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</si>
  <si>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</si>
  <si>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</si>
  <si>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</si>
  <si>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</si>
  <si>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</si>
  <si>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</si>
  <si>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</si>
  <si>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</si>
  <si>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</si>
  <si>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</si>
  <si>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</si>
  <si>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</si>
  <si>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</si>
  <si>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</si>
  <si>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</si>
  <si>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</si>
  <si>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</si>
  <si>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</si>
  <si>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</si>
  <si>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</si>
  <si>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</si>
  <si>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</si>
  <si>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</si>
  <si>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</si>
  <si>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</si>
  <si>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</si>
  <si>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</si>
  <si>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</si>
  <si>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</si>
  <si>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</si>
  <si>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</si>
  <si>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</si>
  <si>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</si>
  <si>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</si>
  <si>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</si>
  <si>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</si>
  <si>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</si>
  <si>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</si>
  <si>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</si>
  <si>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</si>
  <si>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</si>
  <si>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</si>
  <si>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</si>
  <si>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</si>
  <si>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</si>
  <si>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</si>
  <si>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</si>
  <si>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</si>
  <si>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</si>
  <si>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</si>
  <si>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</si>
  <si>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</si>
  <si>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</si>
  <si>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</si>
  <si>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</si>
  <si>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</si>
  <si>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</si>
  <si>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</si>
  <si>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</si>
  <si>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</si>
  <si>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</si>
  <si>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</si>
  <si>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</si>
  <si>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</si>
  <si>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</si>
  <si>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</si>
  <si>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</si>
  <si>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</si>
  <si>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</si>
  <si>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</si>
  <si>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</si>
  <si>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</si>
  <si>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</si>
  <si>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</si>
  <si>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</si>
  <si>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</si>
  <si>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</si>
  <si>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</si>
  <si>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</si>
  <si>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</si>
  <si>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</si>
  <si>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</si>
  <si>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</si>
  <si>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</si>
  <si>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</si>
  <si>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</si>
  <si>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</si>
  <si>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</si>
  <si>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</si>
  <si>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</si>
  <si>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</si>
  <si>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</si>
  <si>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</si>
  <si>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</si>
  <si>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</si>
  <si>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</si>
  <si>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</si>
  <si>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</si>
  <si>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</si>
  <si>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</si>
  <si>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</si>
  <si>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</si>
  <si>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</si>
  <si>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</si>
  <si>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</si>
  <si>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</si>
  <si>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</si>
  <si>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</si>
  <si>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</si>
  <si>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</si>
  <si>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</si>
  <si>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</si>
  <si>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</si>
  <si>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</si>
  <si>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</si>
  <si>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</si>
  <si>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</si>
  <si>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</si>
  <si>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</si>
  <si>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</si>
  <si>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</si>
  <si>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</si>
  <si>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</si>
  <si>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</si>
  <si>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</si>
  <si>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</si>
  <si>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</si>
  <si>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</si>
  <si>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</si>
  <si>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</si>
  <si>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</si>
  <si>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</si>
  <si>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</si>
  <si>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</si>
  <si>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</si>
  <si>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</si>
  <si>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</si>
  <si>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</si>
  <si>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</si>
  <si>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</si>
  <si>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</si>
  <si>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</si>
  <si>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</si>
  <si>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</si>
  <si>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</si>
  <si>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</si>
  <si>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</si>
  <si>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</si>
  <si>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</si>
  <si>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</si>
  <si>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</si>
  <si>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</si>
  <si>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</si>
  <si>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</si>
  <si>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</si>
  <si>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</si>
  <si>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</si>
  <si>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</si>
  <si>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</si>
  <si>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</si>
  <si>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</si>
  <si>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</si>
  <si>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</si>
  <si>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</si>
  <si>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</si>
  <si>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</si>
  <si>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</si>
  <si>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</si>
  <si>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</si>
  <si>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</si>
  <si>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</si>
  <si>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</si>
  <si>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</si>
  <si>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</si>
  <si>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</si>
  <si>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</si>
  <si>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</si>
  <si>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</si>
  <si>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</si>
  <si>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</si>
  <si>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</si>
  <si>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</si>
  <si>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</si>
  <si>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</si>
  <si>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</si>
  <si>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</si>
  <si>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</si>
  <si>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</si>
  <si>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</si>
  <si>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</si>
  <si>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</si>
  <si>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</si>
  <si>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</si>
  <si>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</si>
  <si>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</si>
  <si>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</si>
  <si>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</si>
  <si>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</si>
  <si>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</si>
  <si>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</si>
  <si>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</si>
  <si>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</si>
  <si>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</si>
  <si>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</si>
  <si>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</si>
  <si>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</si>
  <si>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</si>
  <si>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</si>
  <si>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</si>
  <si>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</si>
  <si>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</si>
  <si>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</si>
  <si>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</si>
  <si>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</si>
  <si>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</si>
  <si>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</si>
  <si>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</si>
  <si>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</si>
  <si>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</si>
  <si>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</si>
  <si>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</si>
  <si>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</si>
  <si>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</si>
  <si>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</si>
  <si>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</si>
  <si>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</si>
  <si>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</si>
  <si>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</si>
  <si>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</si>
  <si>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</si>
  <si>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</si>
  <si>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</si>
  <si>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</si>
  <si>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</si>
  <si>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</si>
  <si>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</si>
  <si>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</si>
  <si>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</si>
  <si>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</si>
  <si>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</si>
  <si>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</si>
  <si>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</si>
  <si>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</si>
  <si>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</si>
  <si>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</si>
  <si>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</si>
  <si>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</si>
  <si>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</si>
  <si>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</si>
  <si>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</si>
  <si>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</si>
  <si>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</si>
  <si>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</si>
  <si>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</si>
  <si>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</si>
  <si>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</si>
  <si>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</si>
  <si>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</si>
  <si>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</si>
  <si>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</si>
  <si>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</si>
  <si>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</si>
  <si>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</si>
  <si>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</si>
  <si>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</si>
  <si>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</si>
  <si>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</si>
  <si>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</si>
  <si>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</si>
  <si>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</si>
  <si>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</si>
  <si>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</si>
  <si>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</si>
  <si>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</si>
  <si>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</si>
  <si>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</si>
  <si>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</si>
  <si>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</si>
  <si>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</si>
  <si>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</si>
  <si>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</si>
  <si>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</si>
  <si>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</si>
  <si>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</si>
  <si>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</si>
  <si>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</si>
  <si>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</si>
  <si>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</si>
  <si>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</si>
  <si>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</si>
  <si>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</si>
  <si>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</si>
  <si>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</si>
  <si>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</si>
  <si>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</si>
  <si>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</si>
  <si>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</si>
  <si>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</si>
  <si>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</si>
  <si>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</si>
  <si>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</si>
  <si>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</si>
  <si>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</si>
  <si>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</si>
  <si>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</si>
  <si>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</si>
  <si>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</si>
  <si>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</si>
  <si>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</si>
  <si>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</si>
  <si>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</si>
  <si>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</si>
  <si>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</si>
  <si>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</si>
  <si>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</si>
  <si>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</si>
  <si>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</si>
  <si>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</si>
  <si>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</si>
  <si>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</si>
  <si>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</si>
  <si>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</si>
  <si>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</si>
  <si>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</si>
  <si>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</si>
  <si>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</si>
  <si>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</si>
  <si>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</si>
  <si>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</si>
  <si>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</si>
  <si>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</si>
  <si>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</si>
  <si>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</si>
  <si>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</si>
  <si>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</si>
  <si>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</si>
  <si>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</si>
  <si>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</si>
  <si>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</si>
  <si>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</si>
  <si>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</si>
  <si>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</si>
  <si>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</si>
  <si>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</si>
  <si>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</si>
  <si>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</si>
  <si>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</si>
  <si>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</si>
  <si>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</si>
  <si>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</si>
  <si>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</si>
  <si>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</si>
  <si>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</si>
  <si>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</si>
  <si>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</si>
  <si>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</si>
  <si>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</si>
  <si>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</si>
  <si>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</si>
  <si>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</si>
  <si>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</si>
  <si>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</si>
  <si>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</si>
  <si>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</si>
  <si>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</si>
  <si>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</si>
  <si>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</si>
  <si>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</si>
  <si>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</si>
  <si>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</si>
  <si>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</si>
  <si>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</si>
  <si>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</si>
  <si>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</si>
  <si>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</si>
  <si>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</si>
  <si>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</si>
  <si>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</si>
  <si>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</si>
  <si>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</si>
  <si>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</si>
  <si>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</si>
  <si>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</si>
  <si>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</si>
  <si>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</si>
  <si>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</si>
  <si>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</si>
  <si>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</si>
  <si>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</si>
  <si>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</si>
  <si>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</si>
  <si>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</si>
  <si>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</si>
  <si>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</si>
  <si>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</si>
  <si>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</si>
  <si>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</si>
  <si>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</si>
  <si>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</si>
  <si>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</si>
  <si>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</si>
  <si>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</si>
  <si>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</si>
  <si>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</si>
  <si>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</si>
  <si>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</si>
  <si>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</si>
  <si>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</si>
  <si>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</si>
  <si>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</si>
  <si>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</si>
  <si>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</si>
  <si>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</si>
  <si>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</si>
  <si>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</si>
  <si>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</si>
  <si>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</si>
  <si>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</si>
  <si>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</si>
  <si>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</si>
  <si>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</si>
  <si>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</si>
  <si>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</si>
  <si>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</si>
  <si>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</si>
  <si>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</si>
  <si>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</si>
  <si>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</si>
  <si>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</si>
  <si>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</si>
  <si>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</si>
  <si>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</si>
  <si>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</si>
  <si>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</si>
  <si>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</si>
  <si>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</si>
  <si>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</si>
  <si>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</si>
  <si>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</si>
  <si>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</si>
  <si>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</si>
  <si>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</si>
  <si>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</si>
  <si>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</si>
  <si>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</si>
  <si>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</si>
  <si>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</si>
  <si>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</si>
  <si>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</si>
  <si>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</si>
  <si>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</si>
  <si>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</si>
  <si>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</si>
  <si>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</si>
  <si>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</si>
  <si>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</si>
  <si>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</si>
  <si>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</si>
  <si>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</si>
  <si>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</si>
  <si>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</si>
  <si>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</si>
  <si>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</si>
  <si>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</si>
  <si>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</si>
  <si>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</si>
  <si>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</si>
  <si>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</si>
  <si>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</si>
  <si>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</si>
  <si>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</si>
  <si>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</si>
  <si>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</si>
  <si>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</si>
  <si>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</si>
  <si>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</si>
  <si>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</si>
  <si>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</si>
  <si>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</si>
  <si>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</si>
  <si>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</si>
  <si>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</si>
  <si>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</si>
  <si>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</si>
  <si>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</si>
  <si>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</si>
  <si>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</si>
  <si>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</si>
  <si>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</si>
  <si>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</si>
  <si>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</si>
  <si>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</si>
  <si>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</si>
  <si>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</si>
  <si>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</si>
  <si>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</si>
  <si>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</si>
  <si>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</si>
  <si>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</si>
  <si>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</si>
  <si>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</si>
  <si>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</si>
  <si>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</si>
  <si>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</si>
  <si>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</si>
  <si>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</si>
  <si>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</si>
  <si>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</si>
  <si>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</si>
  <si>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</si>
  <si>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</si>
  <si>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</si>
  <si>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</si>
  <si>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</si>
  <si>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</si>
  <si>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</si>
  <si>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</si>
  <si>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</si>
  <si>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</si>
  <si>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</si>
  <si>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</si>
  <si>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</si>
  <si>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</si>
  <si>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</si>
  <si>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</si>
  <si>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</si>
  <si>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</si>
  <si>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</si>
  <si>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</si>
  <si>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</si>
  <si>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</si>
  <si>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</si>
  <si>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</si>
  <si>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</si>
  <si>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</si>
  <si>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</si>
  <si>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</si>
  <si>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</si>
  <si>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</si>
  <si>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</si>
  <si>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</si>
  <si>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</si>
  <si>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</si>
  <si>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</si>
  <si>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</si>
  <si>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</si>
  <si>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</si>
  <si>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</si>
  <si>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</si>
  <si>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</si>
  <si>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</si>
  <si>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</si>
  <si>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</si>
  <si>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</si>
  <si>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</si>
  <si>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</si>
  <si>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</si>
  <si>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</si>
  <si>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</si>
  <si>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</si>
  <si>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</si>
  <si>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</si>
  <si>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</si>
  <si>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</si>
  <si>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</si>
  <si>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</si>
  <si>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</si>
  <si>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</si>
  <si>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</si>
  <si>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</si>
  <si>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</si>
  <si>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</si>
  <si>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</si>
  <si>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</si>
  <si>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</si>
  <si>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</si>
  <si>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</si>
  <si>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</si>
  <si>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</si>
  <si>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</si>
  <si>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</si>
  <si>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</si>
  <si>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</si>
  <si>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</si>
  <si>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</si>
  <si>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</si>
  <si>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</si>
  <si>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</si>
  <si>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</si>
  <si>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</si>
  <si>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</si>
  <si>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</si>
  <si>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</si>
  <si>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</si>
  <si>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</si>
  <si>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</si>
  <si>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</si>
  <si>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</si>
  <si>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</si>
  <si>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</si>
  <si>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</si>
  <si>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</si>
  <si>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</si>
  <si>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</si>
  <si>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</si>
  <si>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</si>
  <si>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</si>
  <si>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</si>
  <si>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</si>
  <si>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</si>
  <si>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</si>
  <si>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</si>
  <si>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</si>
  <si>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</si>
  <si>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</si>
  <si>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</si>
  <si>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</si>
  <si>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</si>
  <si>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</si>
  <si>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</si>
  <si>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</si>
  <si>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</si>
  <si>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</si>
  <si>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</si>
  <si>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</si>
  <si>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</si>
  <si>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</si>
  <si>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</si>
  <si>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</si>
  <si>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</si>
  <si>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</si>
  <si>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</si>
  <si>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</si>
  <si>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</si>
  <si>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</si>
  <si>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</si>
  <si>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</si>
  <si>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</si>
  <si>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</si>
  <si>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</si>
  <si>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</si>
  <si>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</si>
  <si>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</si>
  <si>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</si>
  <si>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</si>
  <si>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</si>
  <si>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</si>
  <si>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</si>
  <si>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</si>
  <si>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</si>
  <si>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</si>
  <si>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</si>
  <si>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</si>
  <si>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</si>
  <si>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</si>
  <si>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</si>
  <si>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</si>
  <si>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</si>
  <si>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</si>
  <si>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</si>
  <si>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</si>
  <si>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</si>
  <si>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</si>
  <si>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</si>
  <si>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</si>
  <si>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</si>
  <si>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</si>
  <si>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</si>
  <si>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</si>
  <si>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</si>
  <si>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</si>
  <si>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</si>
  <si>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</si>
  <si>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</si>
  <si>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</si>
  <si>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</si>
  <si>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</si>
  <si>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</si>
  <si>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</si>
  <si>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</si>
  <si>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</si>
  <si>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</si>
  <si>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</si>
  <si>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</si>
  <si>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</si>
  <si>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</si>
  <si>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</si>
  <si>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</si>
  <si>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</si>
  <si>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</si>
  <si>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</si>
  <si>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</si>
  <si>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</si>
  <si>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</si>
  <si>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</si>
  <si>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</si>
  <si>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</si>
  <si>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</si>
  <si>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</si>
  <si>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</si>
  <si>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</si>
  <si>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</si>
  <si>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</si>
  <si>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</si>
  <si>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</si>
  <si>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</si>
  <si>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</si>
  <si>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</si>
  <si>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</si>
  <si>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</si>
  <si>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</si>
  <si>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</si>
  <si>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</si>
  <si>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</si>
  <si>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</si>
  <si>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</si>
  <si>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</si>
  <si>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</si>
  <si>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</si>
  <si>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</si>
  <si>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</si>
  <si>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</si>
  <si>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</si>
  <si>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</si>
  <si>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</si>
  <si>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</si>
  <si>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</si>
  <si>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</si>
  <si>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</si>
  <si>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</si>
  <si>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</si>
  <si>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</si>
  <si>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</si>
  <si>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</si>
  <si>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</si>
  <si>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</si>
  <si>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</si>
  <si>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</si>
  <si>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</si>
  <si>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</si>
  <si>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</si>
  <si>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</si>
  <si>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</si>
  <si>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</si>
  <si>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</si>
  <si>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</si>
  <si>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</si>
  <si>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</si>
  <si>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</si>
  <si>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</si>
  <si>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</si>
  <si>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</si>
  <si>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</si>
  <si>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</si>
  <si>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</si>
  <si>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</si>
  <si>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</si>
  <si>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</si>
  <si>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</si>
  <si>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</si>
  <si>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</si>
  <si>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</si>
  <si>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</si>
  <si>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</si>
  <si>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</si>
  <si>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</si>
  <si>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</si>
  <si>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</si>
  <si>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</si>
  <si>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</si>
  <si>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</si>
  <si>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</si>
  <si>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</si>
  <si>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</si>
  <si>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</si>
  <si>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</si>
  <si>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</si>
  <si>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</si>
  <si>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</si>
  <si>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</si>
  <si>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</si>
  <si>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</si>
  <si>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</si>
  <si>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</si>
  <si>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</si>
  <si>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</si>
  <si>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</si>
  <si>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</si>
  <si>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</si>
  <si>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</si>
  <si>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</si>
  <si>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</si>
  <si>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</si>
  <si>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</si>
  <si>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</si>
  <si>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</si>
  <si>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</si>
  <si>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</si>
  <si>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</si>
  <si>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</si>
  <si>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</si>
  <si>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</si>
  <si>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</si>
  <si>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</si>
  <si>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</si>
  <si>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</si>
  <si>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</si>
  <si>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</si>
  <si>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</si>
  <si>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</si>
  <si>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</si>
  <si>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</si>
  <si>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</si>
  <si>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</si>
  <si>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</si>
  <si>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</si>
  <si>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</si>
  <si>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</si>
  <si>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</si>
  <si>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</si>
  <si>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</si>
  <si>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</si>
  <si>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</si>
  <si>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</si>
  <si>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</si>
  <si>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</si>
  <si>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</si>
  <si>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</si>
  <si>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</si>
  <si>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</si>
  <si>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</si>
  <si>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</si>
  <si>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</si>
  <si>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</si>
  <si>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</si>
  <si>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</si>
  <si>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</si>
  <si>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</si>
  <si>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</si>
  <si>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</si>
  <si>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</si>
  <si>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</si>
  <si>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</si>
  <si>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</si>
  <si>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</si>
  <si>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</si>
  <si>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</si>
  <si>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</si>
  <si>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</si>
  <si>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</si>
  <si>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</si>
  <si>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</si>
  <si>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</si>
  <si>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</si>
  <si>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</si>
  <si>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</si>
  <si>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</si>
  <si>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</si>
  <si>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</si>
  <si>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</si>
  <si>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</si>
  <si>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</si>
  <si>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</si>
  <si>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</si>
  <si>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</si>
  <si>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</si>
  <si>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</si>
  <si>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</si>
  <si>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</si>
  <si>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</si>
  <si>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</si>
  <si>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</si>
  <si>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</si>
  <si>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</si>
  <si>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</si>
  <si>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</si>
  <si>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</si>
  <si>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</si>
  <si>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</si>
  <si>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</si>
  <si>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</si>
  <si>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</si>
  <si>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</si>
  <si>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</si>
  <si>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</si>
  <si>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</si>
  <si>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</si>
  <si>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</si>
  <si>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</si>
  <si>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</si>
  <si>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</si>
  <si>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</si>
  <si>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</si>
  <si>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</si>
  <si>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</si>
  <si>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</si>
  <si>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</si>
  <si>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</si>
  <si>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</si>
  <si>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</si>
  <si>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</si>
  <si>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</si>
  <si>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</si>
  <si>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</si>
  <si>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</si>
  <si>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</si>
  <si>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</si>
  <si>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</si>
  <si>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</si>
  <si>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</si>
  <si>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</si>
  <si>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</si>
  <si>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</si>
  <si>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</si>
  <si>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</si>
  <si>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</si>
  <si>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</si>
  <si>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</si>
  <si>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</si>
  <si>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</si>
  <si>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</si>
  <si>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</si>
  <si>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</si>
  <si>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</si>
  <si>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</si>
  <si>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</si>
  <si>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</si>
  <si>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</si>
  <si>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</si>
  <si>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</si>
  <si>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</si>
  <si>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</si>
  <si>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</si>
  <si>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</si>
  <si>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</si>
  <si>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</si>
  <si>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</si>
  <si>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</si>
  <si>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</si>
  <si>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</si>
  <si>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</si>
  <si>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</si>
  <si>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</si>
  <si>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</si>
  <si>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</si>
  <si>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</si>
  <si>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</si>
  <si>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</si>
  <si>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</si>
  <si>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</si>
  <si>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</si>
  <si>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</si>
  <si>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</si>
  <si>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</si>
  <si>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</si>
  <si>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</si>
  <si>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</si>
  <si>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</si>
  <si>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</si>
  <si>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</si>
  <si>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</si>
  <si>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</si>
  <si>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</si>
  <si>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</si>
  <si>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</si>
  <si>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</si>
  <si>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</si>
  <si>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</si>
  <si>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</si>
  <si>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</si>
  <si>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</si>
  <si>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</si>
  <si>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</si>
  <si>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</si>
  <si>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</si>
  <si>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</si>
  <si>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</si>
  <si>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</si>
  <si>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</si>
  <si>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</si>
  <si>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</si>
  <si>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</si>
  <si>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</si>
  <si>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</si>
  <si>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</si>
  <si>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</si>
  <si>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</si>
  <si>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</si>
  <si>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</si>
  <si>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</si>
  <si>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</si>
  <si>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</si>
  <si>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</si>
  <si>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</si>
  <si>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</si>
  <si>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</si>
  <si>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</si>
  <si>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</si>
  <si>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</si>
  <si>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</si>
  <si>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</si>
  <si>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</si>
  <si>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</si>
  <si>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</si>
  <si>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</si>
  <si>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</si>
  <si>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</si>
  <si>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</si>
  <si>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</si>
  <si>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</si>
  <si>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</si>
  <si>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</si>
  <si>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</si>
  <si>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</si>
  <si>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</si>
  <si>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</si>
  <si>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</si>
  <si>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</si>
  <si>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</si>
  <si>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</si>
  <si>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</si>
  <si>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</si>
  <si>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</si>
  <si>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</si>
  <si>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</si>
  <si>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</si>
  <si>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</si>
  <si>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</si>
  <si>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</si>
  <si>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</si>
  <si>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</si>
  <si>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</si>
  <si>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</si>
  <si>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</si>
  <si>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</si>
  <si>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</si>
  <si>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</si>
  <si>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</si>
  <si>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</si>
  <si>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</si>
  <si>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</si>
  <si>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</si>
  <si>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</si>
  <si>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</si>
  <si>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</si>
  <si>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</si>
  <si>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</si>
  <si>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</si>
  <si>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</si>
  <si>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</si>
  <si>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</si>
  <si>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</si>
  <si>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</si>
  <si>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</si>
  <si>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</si>
  <si>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</si>
  <si>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</si>
  <si>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</si>
  <si>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</si>
  <si>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</si>
  <si>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</si>
  <si>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</si>
  <si>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</si>
  <si>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</si>
  <si>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</si>
  <si>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</si>
  <si>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</si>
  <si>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</si>
  <si>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</si>
  <si>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</si>
  <si>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</si>
  <si>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</si>
  <si>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</si>
  <si>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</si>
  <si>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</si>
  <si>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</si>
  <si>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</si>
  <si>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</si>
  <si>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</si>
  <si>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</si>
  <si>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</si>
  <si>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</si>
  <si>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</si>
  <si>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</si>
  <si>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</si>
  <si>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</si>
  <si>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</si>
  <si>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</si>
  <si>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</si>
  <si>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</si>
  <si>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</si>
  <si>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</si>
  <si>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</si>
  <si>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</si>
  <si>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</si>
  <si>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</si>
  <si>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</si>
  <si>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</si>
  <si>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</si>
  <si>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</si>
  <si>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</si>
  <si>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</si>
  <si>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</si>
  <si>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</si>
  <si>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</si>
  <si>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</si>
  <si>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</si>
  <si>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</si>
  <si>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</si>
  <si>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</si>
  <si>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</si>
  <si>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</si>
  <si>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</si>
  <si>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</si>
  <si>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</si>
  <si>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</si>
  <si>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</si>
  <si>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</si>
  <si>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</si>
  <si>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</si>
  <si>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</si>
  <si>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</si>
  <si>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</si>
  <si>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</si>
  <si>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</si>
  <si>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</si>
  <si>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</si>
  <si>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</si>
  <si>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</si>
  <si>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</si>
  <si>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</si>
  <si>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</si>
  <si>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</si>
  <si>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</si>
  <si>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</si>
  <si>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</si>
  <si>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</si>
  <si>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</si>
  <si>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</si>
  <si>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</si>
  <si>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</si>
  <si>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</si>
  <si>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</si>
  <si>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</si>
  <si>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</si>
  <si>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</si>
  <si>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</si>
  <si>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</si>
  <si>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</si>
  <si>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</si>
  <si>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</si>
  <si>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</si>
  <si>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</si>
  <si>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</si>
  <si>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</si>
  <si>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</si>
  <si>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</si>
  <si>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</si>
  <si>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</si>
  <si>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</si>
  <si>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</si>
  <si>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</si>
  <si>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</si>
  <si>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</si>
  <si>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</si>
  <si>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</si>
  <si>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</si>
  <si>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</si>
  <si>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</si>
  <si>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</si>
  <si>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</si>
  <si>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</si>
  <si>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</si>
  <si>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</si>
  <si>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</si>
  <si>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</si>
  <si>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</si>
  <si>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</si>
  <si>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</si>
  <si>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</si>
  <si>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</si>
  <si>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</si>
  <si>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</si>
  <si>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</si>
  <si>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</si>
  <si>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</si>
  <si>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</si>
  <si>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</si>
  <si>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</si>
  <si>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</si>
  <si>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</si>
  <si>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</si>
  <si>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</si>
  <si>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</si>
  <si>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</si>
  <si>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</si>
  <si>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</si>
  <si>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</si>
  <si>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</si>
  <si>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</si>
  <si>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</si>
  <si>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</si>
  <si>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</si>
  <si>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</si>
  <si>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</si>
  <si>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</si>
  <si>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</si>
  <si>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</si>
  <si>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</si>
  <si>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</si>
  <si>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</si>
  <si>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</si>
  <si>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</si>
  <si>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</si>
  <si>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</si>
  <si>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</si>
  <si>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</si>
  <si>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</si>
  <si>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</si>
  <si>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</si>
  <si>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</si>
  <si>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</si>
  <si>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</si>
  <si>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</si>
  <si>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</si>
  <si>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</si>
  <si>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</si>
  <si>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</si>
  <si>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</si>
  <si>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</si>
  <si>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</si>
  <si>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</si>
  <si>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</si>
  <si>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</si>
  <si>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</si>
  <si>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</si>
  <si>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</si>
  <si>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</si>
  <si>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</si>
  <si>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</si>
  <si>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</si>
  <si>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</si>
  <si>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</si>
  <si>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</si>
  <si>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</si>
  <si>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</si>
  <si>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</si>
  <si>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</si>
  <si>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</si>
  <si>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</si>
  <si>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</si>
  <si>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</si>
  <si>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</si>
  <si>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</si>
  <si>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</si>
  <si>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</si>
  <si>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</si>
  <si>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</si>
  <si>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</si>
  <si>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</si>
  <si>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</si>
  <si>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</si>
  <si>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</si>
  <si>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</si>
  <si>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</si>
  <si>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</si>
  <si>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</si>
  <si>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</si>
  <si>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</si>
  <si>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</si>
  <si>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</si>
  <si>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</si>
  <si>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</si>
  <si>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</si>
  <si>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</si>
  <si>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</si>
  <si>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</si>
  <si>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</si>
  <si>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</si>
  <si>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</si>
  <si>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</si>
  <si>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</si>
  <si>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</si>
  <si>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</si>
  <si>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</si>
  <si>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</si>
  <si>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</si>
  <si>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</si>
  <si>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</si>
  <si>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</si>
  <si>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</si>
  <si>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</si>
  <si>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</si>
  <si>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</si>
  <si>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</si>
  <si>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</si>
  <si>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</si>
  <si>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</si>
  <si>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</si>
  <si>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</si>
  <si>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</si>
  <si>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</si>
  <si>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</si>
  <si>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</si>
  <si>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</si>
  <si>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</si>
  <si>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</si>
  <si>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</si>
  <si>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</si>
  <si>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</si>
  <si>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</si>
  <si>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</si>
  <si>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</si>
  <si>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</si>
  <si>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</si>
  <si>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</si>
  <si>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</si>
  <si>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</si>
  <si>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</si>
  <si>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</si>
  <si>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</si>
  <si>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</si>
  <si>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</si>
  <si>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</si>
  <si>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</si>
  <si>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</si>
  <si>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</si>
  <si>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</si>
  <si>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</si>
  <si>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</si>
  <si>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</si>
  <si>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</si>
  <si>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</si>
  <si>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</si>
  <si>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</si>
  <si>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</si>
  <si>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</si>
  <si>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</si>
  <si>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</si>
  <si>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</si>
  <si>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</si>
  <si>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</si>
  <si>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</si>
  <si>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</si>
  <si>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</si>
  <si>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</si>
  <si>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</si>
  <si>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</si>
  <si>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</si>
  <si>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</si>
  <si>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</si>
  <si>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</si>
  <si>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</si>
  <si>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</si>
  <si>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</si>
  <si>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</si>
  <si>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</si>
  <si>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</si>
  <si>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</si>
  <si>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</si>
  <si>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</si>
  <si>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</si>
  <si>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</si>
  <si>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</si>
  <si>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</si>
  <si>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</si>
  <si>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</si>
  <si>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</si>
  <si>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</si>
  <si>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</si>
  <si>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</si>
  <si>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</si>
  <si>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</si>
  <si>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</si>
  <si>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</si>
  <si>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</si>
  <si>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</si>
  <si>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</si>
  <si>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</si>
  <si>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</si>
  <si>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</si>
  <si>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</si>
  <si>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</si>
  <si>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</si>
  <si>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</si>
  <si>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</si>
  <si>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</si>
  <si>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</si>
  <si>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</si>
  <si>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</si>
  <si>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</si>
  <si>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</si>
  <si>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</si>
  <si>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</si>
  <si>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</si>
  <si>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</si>
  <si>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</si>
  <si>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</si>
  <si>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</si>
  <si>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</si>
  <si>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</si>
  <si>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</si>
  <si>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</si>
  <si>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</si>
  <si>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</si>
  <si>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</si>
  <si>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</si>
  <si>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</si>
  <si>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</si>
  <si>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</si>
  <si>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</si>
  <si>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</si>
  <si>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</si>
  <si>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</si>
  <si>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</si>
  <si>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</si>
  <si>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</si>
  <si>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</si>
  <si>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</si>
  <si>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</si>
  <si>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</si>
  <si>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</si>
  <si>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</si>
  <si>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</si>
  <si>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</si>
  <si>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</si>
  <si>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</si>
  <si>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</si>
  <si>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</si>
  <si>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</si>
  <si>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</si>
  <si>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</si>
  <si>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</si>
  <si>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</si>
  <si>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</si>
  <si>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</si>
  <si>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</si>
  <si>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</si>
  <si>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</si>
  <si>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</si>
  <si>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</si>
  <si>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</si>
  <si>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</si>
  <si>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</si>
  <si>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</si>
  <si>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</si>
  <si>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</si>
  <si>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</si>
  <si>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</si>
  <si>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</si>
  <si>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</si>
  <si>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</si>
  <si>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</si>
  <si>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</si>
  <si>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</si>
  <si>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</si>
  <si>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</si>
  <si>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</si>
  <si>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</si>
  <si>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</si>
  <si>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</si>
  <si>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</si>
  <si>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</si>
  <si>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</si>
  <si>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</si>
  <si>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</si>
  <si>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</si>
  <si>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</si>
  <si>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</si>
  <si>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</si>
  <si>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</si>
  <si>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</si>
  <si>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</si>
  <si>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</si>
  <si>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</si>
  <si>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</si>
  <si>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</si>
  <si>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</si>
  <si>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</si>
  <si>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</si>
  <si>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</si>
  <si>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</si>
  <si>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</si>
  <si>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</si>
  <si>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</si>
  <si>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</si>
  <si>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</si>
  <si>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</si>
  <si>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</si>
  <si>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</si>
  <si>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</si>
  <si>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</si>
  <si>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</si>
  <si>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</si>
  <si>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</si>
  <si>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</si>
  <si>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</si>
  <si>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</si>
  <si>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</si>
  <si>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</si>
  <si>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</si>
  <si>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</si>
  <si>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</si>
  <si>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</si>
  <si>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</si>
  <si>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</si>
  <si>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</si>
  <si>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</si>
  <si>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</si>
  <si>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</si>
  <si>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</si>
  <si>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</si>
  <si>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</si>
  <si>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</si>
  <si>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</si>
  <si>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</si>
  <si>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</si>
  <si>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</si>
  <si>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</si>
  <si>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</si>
  <si>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</si>
  <si>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</si>
  <si>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</si>
  <si>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</si>
  <si>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</si>
  <si>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</si>
  <si>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</si>
  <si>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</si>
  <si>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</si>
  <si>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</si>
  <si>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</si>
  <si>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</si>
  <si>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</si>
  <si>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</si>
  <si>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</si>
  <si>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</si>
  <si>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</si>
  <si>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</si>
  <si>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</si>
  <si>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</si>
  <si>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</si>
  <si>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</si>
  <si>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</si>
  <si>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</si>
  <si>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</si>
  <si>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</si>
  <si>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</si>
  <si>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</si>
  <si>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</si>
  <si>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</si>
  <si>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</si>
  <si>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</si>
  <si>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</si>
  <si>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</si>
  <si>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</si>
  <si>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</si>
  <si>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</si>
  <si>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</si>
  <si>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</si>
  <si>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</si>
  <si>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</si>
  <si>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</si>
  <si>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</si>
  <si>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</si>
  <si>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</si>
  <si>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</si>
  <si>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</si>
  <si>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</si>
  <si>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</si>
  <si>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</si>
  <si>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</si>
  <si>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</si>
  <si>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</si>
  <si>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</si>
  <si>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</si>
  <si>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</si>
  <si>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</si>
  <si>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</si>
  <si>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</si>
  <si>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</si>
  <si>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</si>
  <si>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</si>
  <si>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</si>
  <si>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</si>
  <si>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</si>
  <si>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</si>
  <si>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</si>
  <si>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</si>
  <si>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</si>
  <si>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</si>
  <si>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</si>
  <si>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</si>
  <si>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</si>
  <si>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</si>
  <si>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</si>
  <si>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</si>
  <si>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</si>
  <si>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</si>
  <si>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</si>
  <si>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</si>
  <si>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</si>
  <si>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</si>
  <si>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</si>
  <si>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</si>
  <si>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</si>
  <si>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</si>
  <si>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</si>
  <si>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</si>
  <si>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</si>
  <si>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</si>
  <si>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</si>
  <si>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</si>
  <si>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</si>
  <si>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</si>
  <si>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</si>
  <si>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</si>
  <si>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</si>
  <si>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</si>
  <si>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</si>
  <si>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</si>
  <si>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</si>
  <si>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</si>
  <si>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</si>
  <si>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</si>
  <si>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</si>
  <si>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</si>
  <si>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</si>
  <si>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</si>
  <si>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</si>
  <si>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</si>
  <si>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</si>
  <si>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</si>
  <si>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</si>
  <si>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</si>
  <si>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</si>
  <si>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</si>
  <si>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</si>
  <si>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</si>
  <si>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</si>
  <si>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</si>
  <si>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</si>
  <si>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</si>
  <si>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</si>
  <si>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</si>
  <si>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</si>
  <si>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</si>
  <si>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</si>
  <si>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</si>
  <si>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</si>
  <si>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</si>
  <si>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</si>
  <si>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</si>
  <si>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</si>
  <si>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</si>
  <si>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</si>
  <si>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</si>
  <si>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</si>
  <si>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</si>
  <si>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</si>
  <si>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</si>
  <si>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</si>
  <si>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</si>
  <si>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</si>
  <si>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</si>
  <si>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</si>
  <si>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</si>
  <si>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</si>
  <si>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</si>
  <si>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</si>
  <si>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</si>
  <si>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</si>
  <si>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</si>
  <si>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</si>
  <si>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</si>
  <si>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</si>
  <si>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</si>
  <si>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</si>
  <si>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</si>
  <si>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</si>
  <si>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</si>
  <si>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</si>
  <si>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</si>
  <si>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</si>
  <si>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</si>
  <si>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</si>
  <si>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</si>
  <si>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</si>
  <si>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</si>
  <si>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</si>
  <si>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</si>
  <si>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</si>
  <si>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</si>
  <si>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</si>
  <si>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</si>
  <si>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</si>
  <si>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</si>
  <si>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</si>
  <si>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</si>
  <si>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</si>
  <si>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</si>
  <si>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</si>
  <si>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</si>
  <si>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</si>
  <si>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</si>
  <si>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</si>
  <si>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</si>
  <si>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</si>
  <si>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</si>
  <si>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</si>
  <si>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</si>
  <si>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</si>
  <si>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</si>
  <si>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</si>
  <si>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</si>
  <si>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</si>
  <si>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</si>
  <si>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</si>
  <si>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</si>
  <si>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</si>
  <si>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</si>
  <si>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</si>
  <si>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</si>
  <si>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</si>
  <si>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</si>
  <si>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</si>
  <si>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</si>
  <si>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</si>
  <si>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</si>
  <si>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</si>
  <si>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</si>
  <si>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</si>
  <si>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</si>
  <si>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</si>
  <si>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</si>
  <si>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</si>
  <si>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</si>
  <si>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</si>
  <si>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</si>
  <si>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</si>
  <si>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</si>
  <si>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</si>
  <si>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</si>
  <si>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</si>
  <si>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</si>
  <si>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</si>
  <si>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</si>
  <si>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</si>
  <si>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</si>
  <si>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</si>
  <si>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</si>
  <si>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</si>
  <si>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</si>
  <si>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</si>
  <si>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</si>
  <si>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</si>
  <si>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</si>
  <si>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</si>
  <si>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</si>
  <si>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</si>
  <si>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</si>
  <si>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</si>
  <si>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</si>
  <si>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</si>
  <si>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</si>
  <si>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</si>
  <si>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</si>
  <si>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</si>
  <si>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</si>
  <si>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</si>
  <si>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</si>
  <si>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</si>
  <si>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</si>
  <si>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</si>
  <si>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</si>
  <si>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</si>
  <si>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</si>
  <si>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</si>
  <si>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</si>
  <si>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</si>
  <si>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</si>
  <si>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</si>
  <si>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</si>
  <si>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</si>
  <si>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</si>
  <si>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</si>
  <si>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</si>
  <si>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</si>
  <si>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</si>
  <si>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</si>
  <si>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</si>
  <si>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</si>
  <si>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</si>
  <si>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</si>
  <si>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</si>
  <si>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</si>
  <si>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</si>
  <si>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</si>
  <si>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</si>
  <si>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</si>
  <si>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</si>
  <si>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</si>
  <si>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</si>
  <si>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</si>
  <si>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</si>
  <si>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</si>
  <si>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</si>
  <si>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</si>
  <si>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</si>
  <si>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</si>
  <si>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</si>
  <si>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</si>
  <si>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</si>
  <si>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</si>
  <si>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</si>
  <si>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</si>
  <si>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</si>
  <si>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</si>
  <si>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</si>
  <si>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</si>
  <si>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</si>
  <si>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</si>
  <si>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</si>
  <si>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</si>
  <si>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</si>
  <si>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</si>
  <si>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</si>
  <si>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</si>
  <si>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</si>
  <si>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</si>
  <si>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</si>
  <si>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</si>
  <si>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</si>
  <si>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</si>
  <si>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</si>
  <si>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</si>
  <si>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</si>
  <si>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</si>
  <si>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</si>
  <si>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</si>
  <si>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</si>
  <si>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</si>
  <si>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</si>
  <si>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</si>
  <si>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</si>
  <si>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</si>
  <si>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</si>
  <si>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</si>
  <si>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</si>
  <si>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</si>
  <si>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</si>
  <si>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</si>
  <si>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</si>
  <si>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</si>
  <si>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</si>
  <si>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</si>
  <si>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</si>
  <si>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</si>
  <si>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</si>
  <si>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</si>
  <si>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</si>
  <si>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</si>
  <si>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</si>
  <si>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</si>
  <si>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</si>
  <si>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</si>
  <si>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</si>
  <si>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</si>
  <si>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</si>
  <si>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</si>
  <si>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</si>
  <si>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</si>
  <si>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</si>
  <si>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</si>
  <si>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</si>
  <si>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</si>
  <si>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</si>
  <si>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</si>
  <si>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</si>
  <si>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</si>
  <si>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</si>
  <si>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</si>
  <si>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</si>
  <si>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</si>
  <si>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</si>
  <si>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</si>
  <si>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</si>
  <si>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</si>
  <si>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</si>
  <si>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</si>
  <si>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</si>
  <si>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</si>
  <si>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</si>
  <si>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</si>
  <si>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</si>
  <si>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</si>
  <si>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</si>
  <si>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</si>
  <si>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</si>
  <si>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</si>
  <si>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</si>
  <si>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</si>
  <si>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</si>
  <si>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</si>
  <si>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</si>
  <si>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</si>
  <si>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</si>
  <si>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</si>
  <si>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</si>
  <si>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</si>
  <si>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</si>
  <si>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</si>
  <si>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</si>
  <si>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</si>
  <si>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</si>
  <si>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</si>
  <si>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</si>
  <si>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</si>
  <si>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</si>
  <si>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</si>
  <si>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</si>
  <si>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</si>
  <si>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</si>
  <si>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</si>
  <si>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</si>
  <si>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</si>
  <si>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</si>
  <si>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</si>
  <si>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</si>
  <si>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</si>
  <si>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</si>
  <si>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</si>
  <si>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</si>
  <si>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</si>
  <si>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</si>
  <si>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</si>
  <si>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</si>
  <si>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</si>
  <si>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</si>
  <si>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</si>
  <si>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</si>
  <si>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</si>
  <si>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</si>
  <si>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</si>
  <si>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</si>
  <si>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</si>
  <si>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</si>
  <si>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</si>
  <si>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</si>
  <si>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</si>
  <si>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</si>
  <si>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</si>
  <si>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</si>
  <si>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</si>
  <si>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</si>
  <si>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</si>
  <si>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</si>
  <si>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</si>
  <si>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</si>
  <si>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</si>
  <si>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</si>
  <si>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</si>
  <si>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</si>
  <si>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</si>
  <si>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</si>
  <si>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</si>
  <si>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</si>
  <si>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</si>
  <si>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</si>
  <si>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</si>
  <si>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</si>
  <si>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</si>
  <si>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</si>
  <si>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</si>
  <si>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</si>
  <si>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</si>
  <si>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</si>
  <si>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</si>
  <si>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</si>
  <si>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</si>
  <si>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</si>
  <si>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</si>
  <si>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</si>
  <si>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</si>
  <si>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</si>
  <si>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</si>
  <si>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</si>
  <si>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</si>
  <si>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</si>
  <si>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</si>
  <si>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</si>
  <si>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</si>
  <si>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</si>
  <si>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</si>
  <si>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</si>
  <si>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</si>
  <si>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</si>
  <si>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</si>
  <si>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</si>
  <si>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</si>
  <si>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</si>
  <si>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</si>
  <si>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</si>
  <si>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</si>
  <si>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</si>
  <si>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</si>
  <si>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</si>
  <si>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</si>
  <si>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</si>
  <si>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</si>
  <si>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</si>
  <si>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</si>
  <si>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</si>
  <si>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</si>
  <si>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</si>
  <si>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</si>
  <si>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</si>
  <si>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</si>
  <si>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</si>
  <si>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</si>
  <si>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</si>
  <si>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</si>
  <si>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</si>
  <si>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</si>
  <si>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</si>
  <si>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</si>
  <si>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</si>
  <si>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</si>
  <si>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</si>
  <si>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</si>
  <si>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</si>
  <si>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</si>
  <si>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</si>
  <si>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</si>
  <si>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</si>
  <si>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</si>
  <si>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</si>
  <si>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</si>
  <si>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</si>
  <si>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</si>
  <si>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</si>
  <si>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</si>
  <si>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</si>
  <si>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</si>
  <si>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</si>
  <si>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</si>
  <si>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</si>
  <si>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</si>
  <si>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</si>
  <si>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</si>
  <si>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</si>
  <si>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</si>
  <si>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</si>
  <si>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</si>
  <si>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</si>
  <si>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</si>
  <si>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</si>
  <si>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</si>
  <si>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</si>
  <si>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</si>
  <si>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</si>
  <si>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</si>
  <si>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</si>
  <si>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</si>
  <si>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</si>
  <si>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</si>
  <si>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</si>
  <si>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</si>
  <si>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</si>
  <si>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</si>
  <si>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</si>
  <si>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</si>
  <si>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</si>
  <si>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</si>
  <si>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</si>
  <si>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</si>
  <si>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</si>
  <si>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</si>
  <si>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</si>
  <si>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</si>
  <si>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</si>
  <si>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</si>
  <si>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</si>
  <si>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</si>
  <si>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</si>
  <si>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</si>
  <si>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</si>
  <si>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</si>
  <si>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</si>
  <si>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</si>
  <si>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</si>
  <si>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</si>
  <si>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</si>
  <si>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</si>
  <si>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</si>
  <si>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</si>
  <si>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</si>
  <si>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</si>
  <si>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</si>
  <si>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</si>
  <si>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</si>
  <si>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</si>
  <si>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</si>
  <si>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</si>
  <si>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</si>
  <si>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</si>
  <si>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</si>
  <si>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</si>
  <si>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</si>
  <si>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</si>
  <si>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</si>
  <si>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</si>
  <si>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</si>
  <si>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</si>
  <si>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</si>
  <si>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</si>
  <si>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</si>
  <si>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</si>
  <si>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</si>
  <si>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</si>
  <si>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</si>
  <si>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</si>
  <si>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</si>
  <si>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</si>
  <si>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</si>
  <si>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</si>
  <si>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</si>
  <si>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</si>
  <si>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</si>
  <si>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</si>
  <si>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</si>
  <si>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</si>
  <si>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</si>
  <si>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</si>
  <si>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</si>
  <si>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</si>
  <si>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</si>
  <si>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</si>
  <si>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</si>
  <si>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</si>
  <si>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</si>
  <si>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</si>
  <si>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</si>
  <si>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</si>
  <si>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</si>
  <si>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</si>
  <si>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</si>
  <si>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</si>
  <si>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</si>
  <si>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</si>
  <si>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</si>
  <si>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</si>
  <si>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</si>
  <si>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</si>
  <si>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</si>
  <si>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</si>
  <si>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</si>
  <si>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</si>
  <si>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</si>
  <si>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</si>
  <si>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</si>
  <si>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</si>
  <si>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</si>
  <si>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</si>
  <si>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</si>
  <si>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</si>
  <si>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</si>
  <si>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</si>
  <si>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</si>
  <si>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</si>
  <si>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</si>
  <si>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</si>
  <si>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</si>
  <si>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</si>
  <si>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</si>
  <si>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</si>
  <si>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</si>
  <si>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</si>
  <si>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</si>
  <si>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</si>
  <si>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</si>
  <si>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</si>
  <si>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</si>
  <si>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</si>
  <si>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</si>
  <si>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</si>
  <si>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</si>
  <si>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</si>
  <si>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</si>
  <si>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</si>
  <si>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</si>
  <si>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</si>
  <si>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</si>
  <si>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</si>
  <si>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</si>
  <si>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</si>
  <si>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</si>
  <si>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</si>
  <si>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</si>
  <si>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</si>
  <si>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</si>
  <si>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</si>
  <si>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</si>
  <si>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</si>
  <si>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</si>
  <si>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</si>
  <si>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</si>
  <si>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</si>
  <si>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</si>
  <si>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</si>
  <si>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</si>
  <si>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</si>
  <si>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</si>
  <si>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</si>
  <si>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</si>
  <si>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</si>
  <si>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</si>
  <si>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</si>
  <si>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</si>
  <si>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</si>
  <si>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</si>
  <si>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</si>
  <si>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</si>
  <si>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</si>
  <si>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</si>
  <si>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</si>
  <si>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</si>
  <si>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</si>
  <si>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</si>
  <si>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</si>
  <si>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</si>
  <si>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</si>
  <si>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</si>
  <si>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</si>
  <si>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</si>
  <si>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</si>
  <si>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</si>
  <si>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</si>
  <si>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</si>
  <si>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</si>
  <si>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</si>
  <si>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</si>
  <si>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</si>
  <si>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</si>
  <si>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</si>
  <si>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</si>
  <si>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</si>
  <si>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</si>
  <si>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</si>
  <si>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</si>
  <si>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</si>
  <si>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</si>
  <si>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</si>
  <si>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</si>
  <si>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</si>
  <si>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</si>
  <si>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</si>
  <si>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</si>
  <si>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</si>
  <si>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</si>
  <si>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</si>
  <si>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</si>
  <si>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</si>
  <si>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</si>
  <si>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</si>
  <si>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</si>
  <si>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</si>
  <si>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</si>
  <si>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</si>
  <si>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</si>
  <si>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</si>
  <si>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</si>
  <si>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</si>
  <si>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</si>
  <si>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</si>
  <si>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</si>
  <si>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</si>
  <si>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</si>
  <si>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</si>
  <si>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</si>
  <si>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</si>
  <si>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</si>
  <si>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</si>
  <si>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</si>
  <si>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</si>
  <si>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</si>
  <si>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</si>
  <si>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</si>
  <si>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</si>
  <si>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</si>
  <si>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</si>
  <si>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</si>
  <si>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</si>
  <si>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</si>
  <si>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</si>
  <si>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</si>
  <si>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</si>
  <si>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</si>
  <si>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</si>
  <si>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</si>
  <si>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</si>
  <si>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</si>
  <si>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</si>
  <si>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</si>
  <si>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</si>
  <si>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</si>
  <si>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</si>
  <si>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</si>
  <si>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</si>
  <si>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</si>
  <si>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</si>
  <si>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</si>
  <si>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</si>
  <si>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</si>
  <si>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</si>
  <si>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</si>
  <si>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</si>
  <si>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</si>
  <si>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</si>
  <si>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</si>
  <si>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</si>
  <si>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</si>
  <si>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</si>
  <si>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</si>
  <si>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</si>
  <si>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</si>
  <si>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</si>
  <si>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</si>
  <si>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</si>
  <si>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</si>
  <si>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</si>
  <si>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</si>
  <si>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</si>
  <si>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</si>
  <si>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</si>
  <si>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</si>
  <si>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</si>
  <si>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</si>
  <si>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</si>
  <si>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</si>
  <si>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</si>
  <si>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</si>
  <si>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</si>
  <si>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</si>
  <si>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</si>
  <si>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</si>
  <si>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</si>
  <si>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</si>
  <si>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</si>
  <si>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</si>
  <si>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</si>
  <si>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</si>
  <si>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</si>
  <si>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</si>
  <si>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</si>
  <si>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</si>
  <si>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</si>
  <si>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</si>
  <si>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</si>
  <si>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</si>
  <si>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</si>
  <si>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</si>
  <si>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</si>
  <si>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</si>
  <si>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</si>
  <si>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</si>
  <si>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</si>
  <si>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</si>
  <si>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</si>
  <si>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</si>
  <si>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</si>
  <si>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</si>
  <si>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</si>
  <si>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</si>
  <si>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</si>
  <si>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</si>
  <si>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</si>
  <si>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</si>
  <si>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</si>
  <si>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</si>
  <si>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</si>
  <si>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</si>
  <si>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</si>
  <si>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</si>
  <si>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</si>
  <si>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</si>
  <si>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</si>
  <si>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</si>
  <si>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</si>
  <si>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</si>
  <si>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</si>
  <si>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</si>
  <si>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</si>
  <si>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</si>
  <si>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</si>
  <si>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</si>
  <si>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</si>
  <si>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</si>
  <si>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</si>
  <si>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</si>
  <si>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</si>
  <si>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</si>
  <si>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</si>
  <si>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</si>
  <si>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</si>
  <si>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</si>
  <si>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</si>
  <si>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</si>
  <si>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</si>
  <si>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</si>
  <si>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</si>
  <si>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</si>
  <si>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</si>
  <si>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</si>
  <si>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</si>
  <si>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</si>
  <si>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</si>
  <si>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</si>
  <si>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</si>
  <si>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</si>
  <si>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</si>
  <si>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</si>
  <si>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</si>
  <si>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</si>
  <si>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</si>
  <si>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</si>
  <si>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</si>
  <si>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</si>
  <si>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</si>
  <si>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</si>
  <si>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</si>
  <si>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</si>
  <si>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</si>
  <si>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</si>
  <si>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</si>
  <si>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</si>
  <si>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</si>
  <si>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</si>
  <si>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</si>
  <si>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</si>
  <si>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</si>
  <si>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</si>
  <si>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</si>
  <si>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</si>
  <si>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</si>
  <si>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</si>
  <si>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</si>
  <si>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</si>
  <si>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</si>
  <si>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</si>
  <si>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</si>
  <si>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</si>
  <si>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</si>
  <si>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</si>
  <si>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</si>
  <si>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</si>
  <si>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</si>
  <si>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</si>
  <si>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</si>
  <si>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</si>
  <si>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</si>
  <si>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</si>
  <si>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</si>
  <si>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</si>
  <si>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</si>
  <si>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</si>
  <si>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</si>
  <si>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</si>
  <si>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</si>
  <si>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</si>
  <si>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</si>
  <si>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</si>
  <si>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</si>
  <si>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</si>
  <si>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</si>
  <si>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</si>
  <si>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</si>
  <si>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</si>
  <si>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</si>
  <si>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</si>
  <si>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</si>
  <si>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</si>
  <si>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</si>
  <si>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</si>
  <si>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</si>
  <si>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</si>
  <si>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</si>
  <si>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</si>
  <si>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</si>
  <si>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</si>
  <si>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</si>
  <si>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</si>
  <si>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</si>
  <si>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</si>
  <si>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</si>
  <si>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</si>
  <si>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</si>
  <si>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</si>
  <si>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</si>
  <si>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</si>
  <si>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</si>
  <si>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</si>
  <si>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</si>
  <si>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</si>
  <si>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</si>
  <si>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</si>
  <si>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</si>
  <si>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</si>
  <si>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</si>
  <si>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</si>
  <si>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</si>
  <si>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</si>
  <si>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</si>
  <si>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</si>
  <si>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</si>
  <si>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</si>
  <si>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</si>
  <si>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</si>
  <si>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</si>
  <si>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</si>
  <si>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</si>
  <si>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</si>
  <si>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</si>
  <si>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</si>
  <si>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</si>
  <si>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</si>
  <si>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</si>
  <si>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</si>
  <si>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</si>
  <si>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</si>
  <si>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</si>
  <si>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</si>
  <si>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</si>
  <si>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</si>
  <si>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</si>
  <si>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</si>
  <si>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</si>
  <si>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</si>
  <si>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</si>
  <si>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</si>
  <si>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</si>
  <si>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</si>
  <si>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</si>
  <si>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</si>
  <si>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</si>
  <si>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</si>
  <si>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</si>
  <si>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</si>
  <si>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</si>
  <si>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</si>
  <si>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</si>
  <si>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</si>
  <si>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</si>
  <si>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</si>
  <si>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</si>
  <si>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</si>
  <si>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</si>
  <si>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</si>
  <si>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</si>
  <si>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</si>
  <si>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</si>
  <si>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</si>
  <si>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</si>
  <si>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</si>
  <si>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</si>
  <si>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</si>
  <si>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</si>
  <si>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</si>
  <si>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</si>
  <si>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</si>
  <si>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</si>
  <si>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</si>
  <si>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</si>
  <si>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</si>
  <si>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</si>
  <si>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</si>
  <si>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</si>
  <si>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</si>
  <si>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</si>
  <si>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</si>
  <si>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</si>
  <si>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</si>
  <si>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</si>
  <si>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</si>
  <si>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</si>
  <si>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</si>
  <si>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</si>
  <si>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</si>
  <si>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</si>
  <si>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</si>
  <si>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</si>
  <si>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</si>
  <si>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</si>
  <si>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</si>
  <si>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</si>
  <si>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</si>
  <si>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</si>
  <si>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</si>
  <si>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</si>
  <si>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</si>
  <si>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</si>
  <si>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</si>
  <si>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</si>
  <si>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</si>
  <si>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</si>
  <si>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</si>
  <si>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</si>
  <si>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</si>
  <si>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</si>
  <si>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</si>
  <si>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</si>
  <si>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</si>
  <si>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</si>
  <si>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</si>
  <si>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</si>
  <si>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</si>
  <si>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</si>
  <si>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</si>
  <si>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</si>
  <si>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</si>
  <si>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</si>
  <si>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</si>
  <si>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</si>
  <si>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</si>
  <si>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</si>
  <si>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</si>
  <si>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</si>
  <si>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</si>
  <si>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</si>
  <si>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</si>
  <si>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</si>
  <si>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</si>
  <si>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</si>
  <si>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</si>
  <si>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</si>
  <si>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</si>
  <si>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</si>
  <si>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</si>
  <si>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</si>
  <si>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</si>
  <si>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</si>
  <si>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</si>
  <si>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</si>
  <si>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</si>
  <si>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</si>
  <si>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</si>
  <si>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</si>
  <si>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</si>
  <si>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</si>
  <si>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</si>
  <si>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</si>
  <si>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</si>
  <si>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</si>
  <si>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</si>
  <si>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</si>
  <si>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</si>
  <si>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</si>
  <si>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</si>
  <si>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</si>
  <si>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</si>
  <si>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</si>
  <si>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</si>
  <si>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</si>
  <si>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</si>
  <si>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</si>
  <si>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</si>
  <si>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</si>
  <si>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</si>
  <si>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</si>
  <si>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</si>
  <si>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</si>
  <si>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</si>
  <si>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</si>
  <si>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</si>
  <si>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</si>
  <si>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</si>
  <si>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</si>
  <si>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</si>
  <si>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</si>
  <si>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</si>
  <si>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</si>
  <si>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</si>
  <si>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</si>
  <si>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</si>
  <si>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</si>
  <si>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</si>
  <si>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</si>
  <si>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</si>
  <si>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</si>
  <si>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</si>
  <si>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</si>
  <si>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</si>
  <si>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</si>
  <si>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</si>
  <si>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</si>
  <si>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</si>
  <si>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</si>
  <si>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</si>
  <si>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</si>
  <si>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</si>
  <si>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</si>
  <si>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</si>
  <si>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</si>
  <si>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</si>
  <si>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</si>
  <si>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</si>
  <si>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</si>
  <si>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</si>
  <si>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</si>
  <si>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</si>
  <si>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</si>
  <si>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</si>
  <si>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</si>
  <si>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</si>
  <si>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</si>
  <si>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</si>
  <si>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</si>
  <si>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</si>
  <si>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</si>
  <si>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</si>
  <si>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</si>
  <si>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</si>
  <si>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</si>
  <si>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</si>
  <si>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</si>
  <si>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</si>
  <si>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</si>
  <si>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</si>
  <si>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</si>
  <si>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</si>
  <si>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</si>
  <si>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</si>
  <si>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</si>
  <si>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</si>
  <si>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</si>
  <si>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</si>
  <si>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</si>
  <si>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</si>
  <si>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</si>
  <si>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</si>
  <si>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</si>
  <si>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</si>
  <si>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</si>
  <si>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</si>
  <si>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</si>
  <si>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</si>
  <si>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</si>
  <si>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</si>
  <si>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</si>
  <si>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</si>
  <si>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</si>
  <si>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</si>
  <si>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</si>
  <si>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</si>
  <si>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</si>
  <si>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</si>
  <si>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</si>
  <si>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</si>
  <si>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</si>
  <si>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</si>
  <si>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</si>
  <si>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</si>
  <si>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</si>
  <si>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</si>
  <si>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</si>
  <si>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</si>
  <si>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</si>
  <si>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</si>
  <si>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</si>
  <si>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</si>
  <si>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</si>
  <si>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</si>
  <si>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</si>
  <si>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</si>
  <si>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</si>
  <si>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</si>
  <si>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</si>
  <si>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</si>
  <si>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</si>
  <si>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</si>
  <si>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</si>
  <si>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</si>
  <si>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</si>
  <si>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</si>
  <si>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</si>
  <si>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</si>
  <si>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</si>
  <si>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</si>
  <si>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</si>
  <si>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</si>
  <si>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</si>
  <si>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</si>
  <si>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</si>
  <si>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</si>
  <si>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</si>
  <si>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</si>
  <si>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</si>
  <si>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</si>
  <si>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</si>
  <si>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</si>
  <si>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</si>
  <si>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</si>
  <si>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</si>
  <si>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</si>
  <si>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</si>
  <si>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</si>
  <si>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</si>
  <si>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</si>
  <si>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</si>
  <si>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</si>
  <si>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</si>
  <si>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</si>
  <si>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</si>
  <si>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</si>
  <si>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</si>
  <si>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</si>
  <si>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</si>
  <si>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</si>
  <si>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</si>
  <si>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</si>
  <si>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</si>
  <si>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</si>
  <si>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</si>
  <si>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</si>
  <si>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</si>
  <si>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</si>
  <si>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</si>
  <si>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</si>
  <si>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</si>
  <si>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</si>
  <si>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</si>
  <si>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</si>
  <si>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</si>
  <si>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</si>
  <si>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</si>
  <si>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</si>
  <si>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</si>
  <si>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</si>
  <si>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</si>
  <si>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</si>
  <si>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</si>
  <si>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</si>
  <si>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</si>
  <si>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</si>
  <si>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</si>
  <si>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</si>
  <si>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</si>
  <si>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</si>
  <si>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</si>
  <si>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</si>
  <si>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</si>
  <si>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</si>
  <si>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</si>
  <si>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</si>
  <si>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</si>
  <si>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</si>
  <si>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</si>
  <si>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</si>
  <si>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</si>
  <si>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</si>
  <si>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</si>
  <si>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</si>
  <si>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</si>
  <si>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</si>
  <si>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</si>
  <si>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</si>
  <si>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</si>
  <si>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</si>
  <si>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</si>
  <si>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</si>
  <si>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</si>
  <si>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</si>
  <si>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</si>
  <si>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</si>
  <si>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</si>
  <si>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</si>
  <si>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</si>
  <si>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</si>
  <si>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</si>
  <si>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</si>
  <si>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</si>
  <si>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</si>
  <si>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</si>
  <si>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</si>
  <si>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</si>
  <si>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</si>
  <si>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</si>
  <si>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</si>
  <si>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</si>
  <si>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</si>
  <si>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</si>
  <si>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</si>
  <si>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</si>
  <si>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</si>
  <si>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</si>
  <si>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</si>
  <si>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</si>
  <si>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</si>
  <si>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</si>
  <si>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</si>
  <si>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</si>
  <si>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</si>
  <si>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</si>
  <si>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</si>
  <si>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</si>
  <si>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</si>
  <si>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</si>
  <si>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</si>
  <si>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</si>
  <si>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</si>
  <si>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</si>
  <si>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</si>
  <si>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</si>
  <si>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</si>
  <si>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</si>
  <si>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</si>
  <si>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</si>
  <si>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</si>
  <si>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</si>
  <si>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</si>
  <si>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</si>
  <si>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</si>
  <si>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</si>
  <si>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</si>
  <si>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</si>
  <si>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</si>
  <si>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</si>
  <si>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</si>
  <si>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</si>
  <si>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</si>
  <si>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</si>
  <si>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</si>
  <si>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</si>
  <si>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</si>
  <si>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</si>
  <si>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</si>
  <si>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</si>
  <si>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</si>
  <si>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</si>
  <si>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</si>
  <si>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</si>
  <si>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</si>
  <si>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</si>
  <si>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</si>
  <si>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</si>
  <si>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</si>
  <si>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</si>
  <si>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</si>
  <si>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</si>
  <si>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</si>
  <si>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</si>
  <si>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</si>
  <si>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</si>
  <si>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</si>
  <si>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</si>
  <si>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</si>
  <si>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</si>
  <si>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</si>
  <si>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</si>
  <si>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</si>
  <si>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</si>
  <si>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</si>
  <si>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</si>
  <si>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</si>
  <si>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</si>
  <si>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</si>
  <si>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</si>
  <si>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</si>
  <si>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</si>
  <si>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</si>
  <si>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</si>
  <si>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</si>
  <si>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</si>
  <si>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</si>
  <si>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</si>
  <si>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</si>
  <si>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</si>
  <si>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</si>
  <si>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</si>
  <si>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</si>
  <si>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</si>
  <si>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</si>
  <si>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</si>
  <si>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</si>
  <si>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</si>
  <si>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</si>
  <si>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</si>
  <si>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</si>
  <si>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</si>
  <si>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</si>
  <si>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</si>
  <si>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</si>
  <si>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</si>
  <si>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</si>
  <si>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</si>
  <si>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</si>
  <si>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</si>
  <si>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</si>
  <si>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</si>
  <si>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</si>
  <si>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</si>
  <si>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</si>
  <si>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</si>
  <si>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</si>
  <si>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</si>
  <si>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</si>
  <si>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</si>
  <si>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</si>
  <si>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</si>
  <si>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</si>
  <si>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</si>
  <si>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</si>
  <si>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</si>
  <si>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</si>
  <si>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</si>
  <si>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</si>
  <si>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</si>
  <si>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</si>
  <si>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</si>
  <si>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</si>
  <si>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</si>
  <si>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</si>
  <si>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</si>
  <si>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</si>
  <si>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</si>
  <si>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</si>
  <si>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</si>
  <si>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</si>
  <si>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</si>
  <si>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</si>
  <si>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</si>
  <si>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</si>
  <si>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</si>
  <si>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</si>
  <si>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</si>
  <si>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</si>
  <si>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</si>
  <si>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</si>
  <si>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</si>
  <si>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</si>
  <si>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</si>
  <si>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</si>
  <si>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</si>
  <si>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</si>
  <si>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</si>
  <si>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</si>
  <si>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</si>
  <si>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</si>
  <si>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</si>
  <si>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</si>
  <si>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</si>
  <si>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</si>
  <si>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</si>
  <si>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</si>
  <si>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</si>
  <si>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</si>
  <si>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</si>
  <si>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</si>
  <si>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</si>
  <si>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</si>
  <si>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</si>
  <si>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</si>
  <si>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</si>
  <si>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</si>
  <si>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</si>
  <si>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</si>
  <si>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</si>
  <si>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</si>
  <si>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</si>
  <si>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</si>
  <si>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</si>
  <si>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</si>
  <si>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</si>
  <si>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</si>
  <si>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</si>
  <si>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</si>
  <si>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</si>
  <si>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</si>
  <si>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</si>
  <si>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</si>
  <si>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</si>
  <si>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</si>
  <si>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</si>
  <si>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</si>
  <si>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</si>
  <si>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</si>
  <si>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</si>
  <si>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</si>
  <si>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</si>
  <si>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</si>
  <si>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</si>
  <si>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</si>
  <si>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</si>
  <si>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</si>
  <si>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</si>
  <si>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</si>
  <si>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</si>
  <si>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</si>
  <si>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</si>
  <si>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</si>
  <si>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</si>
  <si>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</si>
  <si>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</si>
  <si>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</si>
  <si>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</si>
  <si>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</si>
  <si>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</si>
  <si>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</si>
  <si>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</si>
  <si>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</si>
  <si>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</si>
  <si>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</si>
  <si>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</si>
  <si>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</si>
  <si>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</si>
  <si>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</si>
  <si>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</si>
  <si>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</si>
  <si>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</si>
  <si>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</si>
  <si>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</si>
  <si>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</si>
  <si>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</si>
  <si>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</si>
  <si>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</si>
  <si>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</si>
  <si>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</si>
  <si>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</si>
  <si>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</si>
  <si>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</si>
  <si>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</si>
  <si>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</si>
  <si>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</si>
  <si>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</si>
  <si>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</si>
  <si>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</si>
  <si>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</si>
  <si>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</si>
  <si>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</si>
  <si>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</si>
  <si>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</si>
  <si>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</si>
  <si>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</si>
  <si>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</si>
  <si>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</si>
  <si>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</si>
  <si>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</si>
  <si>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</si>
  <si>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</si>
  <si>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</si>
  <si>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</si>
  <si>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</si>
  <si>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</si>
  <si>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</si>
  <si>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</si>
  <si>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</si>
  <si>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</si>
  <si>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</si>
  <si>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</si>
  <si>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</si>
  <si>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</si>
  <si>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</si>
  <si>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</si>
  <si>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</si>
  <si>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</si>
  <si>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</si>
  <si>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</si>
  <si>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</si>
  <si>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</si>
  <si>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</si>
  <si>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</si>
  <si>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</si>
  <si>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</si>
  <si>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</si>
  <si>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</si>
  <si>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</si>
  <si>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</si>
  <si>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</si>
  <si>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</si>
  <si>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</si>
  <si>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</si>
  <si>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</si>
  <si>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</si>
  <si>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</si>
  <si>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</si>
  <si>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</si>
  <si>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</si>
  <si>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</si>
  <si>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</si>
  <si>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</si>
  <si>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</si>
  <si>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</si>
  <si>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</si>
  <si>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</si>
  <si>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</si>
  <si>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</si>
  <si>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</si>
  <si>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</si>
  <si>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</si>
  <si>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</si>
  <si>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</si>
  <si>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</si>
  <si>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</si>
  <si>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</si>
  <si>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</si>
  <si>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</si>
  <si>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</si>
  <si>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</si>
  <si>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</si>
  <si>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</si>
  <si>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</si>
  <si>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</si>
  <si>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</si>
  <si>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</si>
  <si>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</si>
  <si>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</si>
  <si>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</si>
  <si>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</si>
  <si>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</si>
  <si>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</si>
  <si>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</si>
  <si>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</si>
  <si>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</si>
  <si>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</si>
  <si>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</si>
  <si>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</si>
  <si>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</si>
  <si>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</si>
  <si>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</si>
  <si>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</si>
  <si>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</si>
  <si>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</si>
  <si>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</si>
  <si>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</si>
  <si>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</si>
  <si>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</si>
  <si>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</si>
  <si>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</si>
  <si>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</si>
  <si>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</si>
  <si>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</si>
  <si>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</si>
  <si>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</si>
  <si>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</si>
  <si>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</si>
  <si>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</si>
  <si>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</si>
  <si>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</si>
  <si>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</si>
  <si>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</si>
  <si>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</si>
  <si>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</si>
  <si>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</si>
  <si>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</si>
  <si>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</si>
  <si>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</si>
  <si>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</si>
  <si>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</si>
  <si>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</si>
  <si>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</si>
  <si>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</si>
  <si>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</si>
  <si>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</si>
  <si>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</si>
  <si>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</si>
  <si>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</si>
  <si>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</si>
  <si>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</si>
  <si>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</si>
  <si>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</si>
  <si>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</si>
  <si>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</si>
  <si>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</si>
  <si>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</si>
  <si>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</si>
  <si>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</si>
  <si>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</si>
  <si>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</si>
  <si>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</si>
  <si>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</si>
  <si>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</si>
  <si>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</si>
  <si>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</si>
  <si>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</si>
  <si>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</si>
  <si>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</si>
  <si>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</si>
  <si>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</si>
  <si>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</si>
  <si>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</si>
  <si>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</si>
  <si>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</si>
  <si>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</si>
  <si>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</si>
  <si>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</si>
  <si>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</si>
  <si>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</si>
  <si>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</si>
  <si>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</si>
  <si>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</si>
  <si>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</si>
  <si>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</si>
  <si>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</si>
  <si>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</si>
  <si>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</si>
  <si>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</si>
  <si>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</si>
  <si>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</si>
  <si>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</si>
  <si>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</si>
  <si>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</si>
  <si>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</si>
  <si>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</si>
  <si>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</si>
  <si>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</si>
  <si>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</si>
  <si>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</si>
  <si>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</si>
  <si>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</si>
  <si>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</si>
  <si>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</si>
  <si>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</si>
  <si>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</si>
  <si>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</si>
  <si>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</si>
  <si>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</si>
  <si>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</si>
  <si>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</si>
  <si>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</si>
  <si>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</si>
  <si>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</si>
  <si>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</si>
  <si>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</si>
  <si>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</si>
  <si>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</si>
  <si>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</si>
  <si>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</si>
  <si>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</si>
  <si>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</si>
  <si>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</si>
  <si>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</si>
  <si>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</si>
  <si>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</si>
  <si>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</si>
  <si>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</si>
  <si>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</si>
  <si>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</si>
  <si>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</si>
  <si>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</si>
  <si>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</si>
  <si>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</si>
  <si>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</si>
  <si>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</si>
  <si>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</si>
  <si>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</si>
  <si>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</si>
  <si>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</si>
  <si>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</si>
  <si>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</si>
  <si>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</si>
  <si>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</si>
  <si>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</si>
  <si>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</si>
  <si>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</si>
  <si>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</si>
  <si>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</si>
  <si>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</si>
  <si>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</si>
  <si>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</si>
  <si>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</si>
  <si>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</si>
  <si>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</si>
  <si>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</si>
  <si>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</si>
  <si>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</si>
  <si>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</si>
  <si>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</si>
  <si>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</si>
  <si>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</si>
  <si>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</si>
  <si>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</si>
  <si>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</si>
  <si>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</si>
  <si>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</si>
  <si>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</si>
  <si>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</si>
  <si>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</si>
  <si>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</si>
  <si>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</si>
  <si>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</si>
  <si>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</si>
  <si>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</si>
  <si>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</si>
  <si>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</si>
  <si>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</si>
  <si>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</si>
  <si>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</si>
  <si>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</si>
  <si>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</si>
  <si>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</si>
  <si>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</si>
  <si>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</si>
  <si>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</si>
  <si>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</si>
  <si>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</si>
  <si>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</si>
  <si>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</si>
  <si>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</si>
  <si>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</si>
  <si>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</si>
  <si>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</si>
  <si>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</si>
  <si>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</si>
  <si>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</si>
  <si>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</si>
  <si>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</si>
  <si>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</si>
  <si>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</si>
  <si>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</si>
  <si>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</si>
  <si>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</si>
  <si>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</si>
  <si>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</si>
  <si>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</si>
  <si>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</si>
  <si>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</si>
  <si>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</si>
  <si>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</si>
  <si>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</si>
  <si>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</si>
  <si>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</si>
  <si>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</si>
  <si>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</si>
  <si>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</si>
  <si>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</si>
  <si>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</si>
  <si>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</si>
  <si>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</si>
  <si>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</si>
  <si>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</si>
  <si>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</si>
  <si>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</si>
  <si>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</si>
  <si>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</si>
  <si>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</si>
  <si>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</si>
  <si>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</si>
  <si>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</si>
  <si>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</si>
  <si>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</si>
  <si>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</si>
  <si>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</si>
  <si>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</si>
  <si>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</si>
  <si>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</si>
  <si>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</si>
  <si>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</si>
  <si>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</si>
  <si>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</si>
  <si>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</si>
  <si>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</si>
  <si>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</si>
  <si>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</si>
  <si>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</si>
  <si>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</si>
  <si>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</si>
  <si>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</si>
  <si>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</si>
  <si>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</si>
  <si>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</si>
  <si>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</si>
  <si>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</si>
  <si>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</si>
  <si>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</si>
  <si>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</si>
  <si>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</si>
  <si>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</si>
  <si>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</si>
  <si>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</si>
  <si>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</si>
  <si>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</si>
  <si>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</si>
  <si>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</si>
  <si>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</si>
  <si>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</si>
  <si>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</si>
  <si>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</si>
  <si>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</si>
  <si>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</si>
  <si>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</si>
  <si>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</si>
  <si>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</si>
  <si>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</si>
  <si>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</si>
  <si>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</si>
  <si>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</si>
  <si>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</si>
  <si>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</si>
  <si>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</si>
  <si>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</si>
  <si>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</si>
  <si>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</si>
  <si>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</si>
  <si>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</si>
  <si>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</si>
  <si>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</si>
  <si>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</si>
  <si>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</si>
  <si>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</si>
  <si>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</si>
  <si>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</si>
  <si>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</si>
  <si>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</si>
  <si>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</si>
  <si>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</si>
  <si>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</si>
  <si>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</si>
  <si>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</si>
  <si>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</si>
  <si>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</si>
  <si>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</si>
  <si>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</si>
  <si>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</si>
  <si>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</si>
  <si>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</si>
  <si>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</si>
  <si>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</si>
  <si>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</si>
  <si>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</si>
  <si>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</si>
  <si>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</si>
  <si>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</si>
  <si>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</si>
  <si>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</si>
  <si>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</si>
  <si>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</si>
  <si>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</si>
  <si>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</si>
  <si>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</si>
  <si>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</si>
  <si>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</si>
  <si>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</si>
  <si>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</si>
  <si>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</si>
  <si>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</si>
  <si>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</si>
  <si>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</si>
  <si>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</si>
  <si>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</si>
  <si>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</si>
  <si>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</si>
  <si>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</si>
  <si>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</si>
  <si>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</si>
  <si>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</si>
  <si>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</si>
  <si>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</si>
  <si>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</si>
  <si>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</si>
  <si>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</si>
  <si>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</si>
  <si>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</si>
  <si>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</si>
  <si>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</si>
  <si>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</si>
  <si>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</si>
  <si>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</si>
  <si>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</si>
  <si>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</si>
  <si>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</si>
  <si>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</si>
  <si>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</si>
  <si>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</si>
  <si>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</si>
  <si>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</si>
  <si>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</si>
  <si>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</si>
  <si>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</si>
  <si>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</si>
  <si>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</si>
  <si>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</si>
  <si>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</si>
  <si>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</si>
  <si>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</si>
  <si>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</si>
  <si>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</si>
  <si>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</si>
  <si>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</si>
  <si>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</si>
  <si>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</si>
  <si>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</si>
  <si>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</si>
  <si>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</si>
  <si>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</si>
  <si>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</si>
  <si>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</si>
  <si>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</si>
  <si>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</si>
  <si>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</si>
  <si>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</si>
  <si>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</si>
  <si>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</si>
  <si>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</si>
  <si>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</si>
  <si>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</si>
  <si>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</si>
  <si>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</si>
  <si>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</si>
  <si>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</si>
  <si>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</si>
  <si>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</si>
  <si>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</si>
  <si>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</si>
  <si>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</si>
  <si>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</si>
  <si>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</si>
  <si>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</si>
  <si>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</si>
  <si>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</si>
  <si>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</si>
  <si>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</si>
  <si>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</si>
  <si>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</si>
  <si>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</si>
  <si>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</si>
  <si>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</si>
  <si>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</si>
  <si>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</si>
  <si>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</si>
  <si>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</si>
  <si>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</si>
  <si>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</si>
  <si>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</si>
  <si>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</si>
  <si>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</si>
  <si>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</si>
  <si>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</si>
  <si>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</si>
  <si>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</si>
  <si>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</si>
  <si>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</si>
  <si>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</si>
  <si>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</si>
  <si>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</si>
  <si>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</si>
  <si>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</si>
  <si>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</si>
  <si>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</si>
  <si>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</si>
  <si>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</si>
  <si>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</si>
  <si>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</si>
  <si>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</si>
  <si>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</si>
  <si>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</si>
  <si>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</si>
  <si>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</si>
  <si>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</si>
  <si>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</si>
  <si>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</si>
  <si>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</si>
  <si>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</si>
  <si>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</si>
  <si>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</si>
  <si>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</si>
  <si>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</si>
  <si>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</si>
  <si>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</si>
  <si>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</si>
  <si>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</si>
  <si>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</si>
  <si>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</si>
  <si>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</si>
  <si>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</si>
  <si>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</si>
  <si>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</si>
  <si>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</si>
  <si>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</si>
  <si>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</si>
  <si>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</si>
  <si>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</si>
  <si>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</si>
  <si>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</si>
  <si>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</si>
  <si>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</si>
  <si>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</si>
  <si>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</si>
  <si>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</si>
  <si>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</si>
  <si>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</si>
  <si>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</si>
  <si>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</si>
  <si>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</si>
  <si>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</si>
  <si>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</si>
  <si>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</si>
  <si>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</si>
  <si>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</si>
  <si>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</si>
  <si>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</si>
  <si>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</si>
  <si>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</si>
  <si>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</si>
  <si>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</si>
  <si>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</si>
  <si>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</si>
  <si>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</si>
  <si>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</si>
  <si>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</si>
  <si>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</si>
  <si>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</si>
  <si>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</si>
  <si>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</si>
  <si>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</si>
  <si>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</si>
  <si>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</si>
  <si>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</si>
  <si>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</si>
  <si>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</si>
  <si>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</si>
  <si>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</si>
  <si>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</si>
  <si>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</si>
  <si>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</si>
  <si>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</si>
  <si>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</si>
  <si>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</si>
  <si>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</si>
  <si>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</si>
  <si>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</si>
  <si>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</si>
  <si>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</si>
  <si>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</si>
  <si>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</si>
  <si>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</si>
  <si>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</si>
  <si>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</si>
  <si>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</si>
  <si>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</si>
  <si>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</si>
  <si>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</si>
  <si>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</si>
  <si>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</si>
  <si>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</si>
  <si>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</si>
  <si>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</si>
  <si>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</si>
  <si>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</si>
  <si>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</si>
  <si>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</si>
  <si>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</si>
  <si>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</si>
  <si>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</si>
  <si>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</si>
  <si>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</si>
  <si>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</si>
  <si>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</si>
  <si>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</si>
  <si>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</si>
  <si>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</si>
  <si>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</si>
  <si>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</si>
  <si>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</si>
  <si>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</si>
  <si>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</si>
  <si>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</si>
  <si>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</si>
  <si>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</si>
  <si>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</si>
  <si>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</si>
  <si>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</si>
  <si>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</si>
  <si>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</si>
  <si>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</si>
  <si>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</si>
  <si>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</si>
  <si>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</si>
  <si>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</si>
  <si>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</si>
  <si>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</si>
  <si>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</si>
  <si>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</si>
  <si>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</si>
  <si>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</si>
  <si>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</si>
  <si>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</si>
  <si>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</si>
  <si>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</si>
  <si>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</si>
  <si>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</si>
  <si>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</si>
  <si>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</si>
  <si>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</si>
  <si>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</si>
  <si>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</si>
  <si>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</si>
  <si>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</si>
  <si>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</si>
  <si>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</si>
  <si>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</si>
  <si>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</si>
  <si>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</si>
  <si>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</si>
  <si>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</si>
  <si>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</si>
  <si>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</si>
  <si>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</si>
  <si>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</si>
  <si>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</si>
  <si>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</si>
  <si>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</si>
  <si>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</si>
  <si>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</si>
  <si>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</si>
  <si>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</si>
  <si>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</si>
  <si>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</si>
  <si>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</si>
  <si>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</si>
  <si>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</si>
  <si>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</si>
  <si>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</si>
  <si>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</si>
  <si>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</si>
  <si>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</si>
  <si>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</si>
  <si>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</si>
  <si>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</si>
  <si>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</si>
  <si>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</si>
  <si>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</si>
  <si>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</si>
  <si>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</si>
  <si>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</si>
  <si>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</si>
  <si>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</si>
  <si>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</si>
  <si>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</si>
  <si>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</si>
  <si>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</si>
  <si>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</si>
  <si>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</si>
  <si>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</si>
  <si>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</si>
  <si>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</si>
  <si>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</si>
  <si>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</si>
  <si>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</si>
  <si>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</si>
  <si>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</si>
  <si>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</si>
  <si>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</si>
  <si>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</si>
  <si>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</si>
  <si>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</si>
  <si>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</si>
  <si>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</si>
  <si>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</si>
  <si>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</si>
  <si>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</si>
  <si>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</si>
  <si>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</si>
  <si>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</si>
  <si>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</si>
  <si>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</si>
  <si>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</si>
  <si>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</si>
  <si>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</si>
  <si>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</si>
  <si>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</si>
  <si>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</si>
  <si>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</si>
  <si>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</si>
  <si>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</si>
  <si>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</si>
  <si>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</si>
  <si>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</si>
  <si>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</si>
  <si>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</si>
  <si>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</si>
  <si>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</si>
  <si>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</si>
  <si>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</si>
  <si>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</si>
  <si>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</si>
  <si>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</si>
  <si>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</si>
  <si>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</si>
  <si>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</si>
  <si>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</si>
  <si>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</si>
  <si>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</si>
  <si>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</si>
  <si>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</si>
  <si>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</si>
  <si>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</si>
  <si>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</si>
  <si>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</si>
  <si>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</si>
  <si>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</si>
  <si>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</si>
  <si>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</si>
  <si>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</si>
  <si>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</si>
  <si>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</si>
  <si>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</si>
  <si>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</si>
  <si>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</si>
  <si>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</si>
  <si>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</si>
  <si>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</si>
  <si>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</si>
  <si>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</si>
  <si>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</si>
  <si>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</si>
  <si>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</si>
  <si>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</si>
  <si>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</si>
  <si>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</si>
  <si>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</si>
  <si>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</si>
  <si>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</si>
  <si>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</si>
  <si>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</si>
  <si>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</si>
  <si>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</si>
  <si>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</si>
  <si>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</si>
  <si>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</si>
  <si>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</si>
  <si>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</si>
  <si>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</si>
  <si>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</si>
  <si>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</si>
  <si>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</si>
  <si>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</si>
  <si>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</si>
  <si>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</si>
  <si>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</si>
  <si>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</si>
  <si>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</si>
  <si>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</si>
  <si>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</si>
  <si>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</si>
  <si>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</si>
  <si>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</si>
  <si>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</si>
  <si>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</si>
  <si>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</si>
  <si>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</si>
  <si>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</si>
  <si>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</si>
  <si>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</si>
  <si>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</si>
  <si>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</si>
  <si>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</si>
  <si>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</si>
  <si>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</si>
  <si>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</si>
  <si>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</si>
  <si>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</si>
  <si>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</si>
  <si>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</si>
  <si>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</si>
  <si>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</si>
  <si>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</si>
  <si>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</si>
  <si>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</si>
  <si>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</si>
  <si>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</si>
  <si>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</si>
  <si>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</si>
  <si>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</si>
  <si>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</si>
  <si>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</si>
  <si>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</si>
  <si>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</si>
  <si>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</si>
  <si>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</si>
  <si>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</si>
  <si>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</si>
  <si>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</si>
  <si>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</si>
  <si>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</si>
  <si>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</si>
  <si>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</si>
  <si>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</si>
  <si>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</si>
  <si>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</si>
  <si>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</si>
  <si>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</si>
  <si>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</si>
  <si>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</si>
  <si>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</si>
  <si>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</si>
  <si>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</si>
  <si>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</si>
  <si>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</si>
  <si>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</si>
  <si>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</si>
  <si>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</si>
  <si>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</si>
  <si>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</si>
  <si>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</si>
  <si>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</si>
  <si>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</si>
  <si>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</si>
  <si>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</si>
  <si>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</si>
  <si>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</si>
  <si>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</si>
  <si>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</si>
  <si>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</si>
  <si>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</si>
  <si>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</si>
  <si>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</si>
  <si>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</si>
  <si>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</si>
  <si>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</si>
  <si>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</si>
  <si>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</si>
  <si>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</si>
  <si>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</si>
  <si>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</si>
  <si>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</si>
  <si>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</si>
  <si>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</si>
  <si>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</si>
  <si>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</si>
  <si>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</si>
  <si>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</si>
  <si>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</si>
  <si>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</si>
  <si>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</si>
  <si>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</si>
  <si>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</si>
  <si>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</si>
  <si>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</si>
  <si>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</si>
  <si>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</si>
  <si>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</si>
  <si>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</si>
  <si>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</si>
  <si>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</si>
  <si>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</si>
  <si>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</si>
  <si>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</si>
  <si>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</si>
  <si>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</si>
  <si>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</si>
  <si>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</si>
  <si>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</si>
  <si>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</si>
  <si>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</si>
  <si>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</si>
  <si>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</si>
  <si>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</si>
  <si>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</si>
  <si>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</si>
  <si>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</si>
  <si>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</si>
  <si>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</si>
  <si>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</si>
  <si>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</si>
  <si>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</si>
  <si>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</si>
  <si>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</si>
  <si>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</si>
  <si>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</si>
  <si>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</si>
  <si>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</si>
  <si>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</si>
  <si>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</si>
  <si>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</si>
  <si>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</si>
  <si>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</si>
  <si>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</si>
  <si>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</si>
  <si>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</si>
  <si>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</si>
  <si>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</si>
  <si>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</si>
  <si>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</si>
  <si>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</si>
  <si>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</si>
  <si>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</si>
  <si>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</si>
  <si>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</si>
  <si>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</si>
  <si>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</si>
  <si>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</si>
  <si>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</si>
  <si>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</si>
  <si>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</si>
  <si>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</si>
  <si>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</si>
  <si>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</si>
  <si>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</si>
  <si>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</si>
  <si>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</si>
  <si>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</si>
  <si>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</si>
  <si>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</si>
  <si>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</si>
  <si>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</si>
  <si>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</si>
  <si>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</si>
  <si>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</si>
  <si>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</si>
  <si>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</si>
  <si>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</si>
  <si>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</si>
  <si>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</si>
  <si>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</si>
  <si>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</si>
  <si>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</si>
  <si>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</si>
  <si>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</si>
  <si>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</si>
  <si>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</si>
  <si>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</si>
  <si>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</si>
  <si>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</si>
  <si>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</si>
  <si>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</si>
  <si>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</si>
  <si>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</si>
  <si>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</si>
  <si>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</si>
  <si>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</si>
  <si>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</si>
  <si>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</si>
  <si>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</si>
  <si>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</si>
  <si>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</si>
  <si>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</si>
  <si>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</si>
  <si>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</si>
  <si>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</si>
  <si>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</si>
  <si>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</si>
  <si>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</si>
  <si>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</si>
  <si>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</si>
  <si>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</si>
  <si>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</si>
  <si>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</si>
  <si>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</si>
  <si>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</si>
  <si>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</si>
  <si>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</si>
  <si>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</si>
  <si>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</si>
  <si>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</si>
  <si>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</si>
  <si>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</si>
  <si>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</si>
  <si>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</si>
  <si>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</si>
  <si>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</si>
  <si>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</si>
  <si>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</si>
  <si>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</si>
  <si>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</si>
  <si>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</si>
  <si>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</si>
  <si>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</si>
  <si>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</si>
  <si>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</si>
  <si>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</si>
  <si>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</si>
  <si>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</si>
  <si>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</si>
  <si>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</si>
  <si>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</si>
  <si>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</si>
  <si>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</si>
  <si>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</si>
  <si>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</si>
  <si>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</si>
  <si>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</si>
  <si>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</si>
  <si>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</si>
  <si>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</si>
  <si>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</si>
  <si>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</si>
  <si>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</si>
  <si>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</si>
  <si>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</si>
  <si>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</si>
  <si>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</si>
  <si>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</si>
  <si>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</si>
  <si>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</si>
  <si>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</si>
  <si>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</si>
  <si>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</si>
  <si>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</si>
  <si>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</si>
  <si>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</si>
  <si>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</si>
  <si>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</si>
  <si>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</si>
  <si>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</si>
  <si>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</si>
  <si>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</si>
  <si>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</si>
  <si>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</si>
  <si>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</si>
  <si>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</si>
  <si>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</si>
  <si>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</si>
  <si>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</si>
  <si>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</si>
  <si>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</si>
  <si>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</si>
  <si>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</si>
  <si>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</si>
  <si>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</si>
  <si>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</si>
  <si>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</si>
  <si>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</si>
  <si>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</si>
  <si>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</si>
  <si>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</si>
  <si>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</si>
  <si>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</si>
  <si>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</si>
  <si>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</si>
  <si>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</si>
  <si>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</si>
  <si>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</si>
  <si>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</si>
  <si>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</si>
  <si>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</si>
  <si>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</si>
  <si>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</si>
  <si>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</si>
  <si>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</si>
  <si>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</si>
  <si>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</si>
  <si>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</si>
  <si>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</si>
  <si>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</si>
  <si>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</si>
  <si>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</si>
  <si>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</si>
  <si>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</si>
  <si>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</si>
  <si>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</si>
  <si>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</si>
  <si>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</si>
  <si>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</si>
  <si>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</si>
  <si>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</si>
  <si>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</si>
  <si>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</si>
  <si>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</si>
  <si>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</si>
  <si>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</si>
  <si>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</si>
  <si>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</si>
  <si>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</si>
  <si>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</si>
  <si>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</si>
  <si>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</si>
  <si>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</si>
  <si>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</si>
  <si>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</si>
  <si>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</si>
  <si>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</si>
  <si>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</si>
  <si>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</si>
  <si>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</si>
  <si>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</si>
  <si>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</si>
  <si>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</si>
  <si>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</si>
  <si>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</si>
  <si>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</si>
  <si>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</si>
  <si>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</si>
  <si>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</si>
  <si>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</si>
  <si>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</si>
  <si>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</si>
  <si>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</si>
  <si>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</si>
  <si>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</si>
  <si>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</si>
  <si>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</si>
  <si>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</si>
  <si>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</si>
  <si>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</si>
  <si>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</si>
  <si>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</si>
  <si>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</si>
  <si>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</si>
  <si>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</si>
  <si>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</si>
  <si>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</si>
  <si>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</si>
  <si>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</si>
  <si>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</si>
  <si>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</si>
  <si>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</si>
  <si>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</si>
  <si>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</si>
  <si>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</si>
  <si>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</si>
  <si>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</si>
  <si>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</si>
  <si>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</si>
  <si>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</si>
  <si>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</si>
  <si>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</si>
  <si>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</si>
  <si>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</si>
  <si>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</si>
  <si>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</si>
  <si>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</si>
  <si>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</si>
  <si>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</si>
  <si>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</si>
  <si>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</si>
  <si>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</si>
  <si>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</si>
  <si>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</si>
  <si>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</si>
  <si>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</si>
  <si>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</si>
  <si>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</si>
  <si>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</si>
  <si>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</si>
  <si>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</si>
  <si>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</si>
  <si>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</si>
  <si>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</si>
  <si>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</si>
  <si>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</si>
  <si>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</si>
  <si>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</si>
  <si>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</si>
  <si>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</si>
  <si>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</si>
  <si>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</si>
  <si>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</si>
  <si>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</si>
  <si>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</si>
  <si>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</si>
  <si>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</si>
  <si>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</si>
  <si>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</si>
  <si>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</si>
  <si>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</si>
  <si>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</si>
  <si>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</si>
  <si>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</si>
  <si>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</si>
  <si>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</si>
  <si>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</si>
  <si>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</si>
  <si>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</si>
  <si>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</si>
  <si>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</si>
  <si>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</si>
  <si>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</si>
  <si>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</si>
  <si>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</si>
  <si>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</si>
  <si>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</si>
  <si>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</si>
  <si>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</si>
  <si>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</si>
  <si>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</si>
  <si>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</si>
  <si>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</si>
  <si>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</si>
  <si>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</si>
  <si>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</si>
  <si>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</si>
  <si>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</si>
  <si>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</si>
  <si>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</si>
  <si>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</si>
  <si>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</si>
  <si>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</si>
  <si>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</si>
  <si>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</si>
  <si>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</si>
  <si>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</si>
  <si>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</si>
  <si>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</si>
  <si>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</si>
  <si>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</si>
  <si>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</si>
  <si>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</si>
  <si>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</si>
  <si>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</si>
  <si>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</si>
  <si>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</si>
  <si>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</si>
  <si>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</si>
  <si>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</si>
  <si>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</si>
  <si>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</si>
  <si>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</si>
  <si>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</si>
  <si>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</si>
  <si>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</si>
  <si>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</si>
  <si>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</si>
  <si>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</si>
  <si>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</si>
  <si>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</si>
  <si>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</si>
  <si>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</si>
  <si>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</si>
  <si>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</si>
  <si>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</si>
  <si>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</si>
  <si>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</si>
  <si>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</si>
  <si>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</si>
  <si>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</si>
  <si>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</si>
  <si>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</si>
  <si>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</si>
  <si>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</si>
  <si>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</si>
  <si>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</si>
  <si>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</si>
  <si>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</si>
  <si>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</si>
  <si>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</si>
  <si>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</si>
  <si>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</si>
  <si>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</si>
  <si>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</si>
  <si>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</si>
  <si>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</si>
  <si>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</si>
  <si>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</si>
  <si>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</si>
  <si>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</si>
  <si>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</si>
  <si>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</si>
  <si>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</si>
  <si>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</si>
  <si>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</si>
  <si>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</si>
  <si>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</si>
  <si>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</si>
  <si>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</si>
  <si>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</si>
  <si>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</si>
  <si>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</si>
  <si>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</si>
  <si>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</si>
  <si>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</si>
  <si>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</si>
  <si>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</si>
  <si>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</si>
  <si>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</si>
  <si>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</si>
  <si>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</si>
  <si>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</si>
  <si>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</si>
  <si>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</si>
  <si>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</si>
  <si>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</si>
  <si>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</si>
  <si>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</si>
  <si>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</si>
  <si>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</si>
  <si>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</si>
  <si>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</si>
  <si>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</si>
  <si>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</si>
  <si>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</si>
  <si>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</si>
  <si>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</si>
  <si>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</si>
  <si>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</si>
  <si>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</si>
  <si>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</si>
  <si>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</si>
  <si>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</si>
  <si>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</si>
  <si>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</si>
  <si>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</si>
  <si>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</si>
  <si>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</si>
  <si>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</si>
  <si>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</si>
  <si>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</si>
  <si>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</si>
  <si>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</si>
  <si>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</si>
  <si>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</si>
  <si>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</si>
  <si>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</si>
  <si>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</si>
  <si>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</si>
  <si>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</si>
  <si>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</si>
  <si>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</si>
  <si>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</si>
  <si>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</si>
  <si>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</si>
  <si>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</si>
  <si>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</si>
  <si>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</si>
  <si>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</si>
  <si>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</si>
  <si>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</si>
  <si>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</si>
  <si>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</si>
  <si>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</si>
  <si>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</si>
  <si>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</si>
  <si>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</si>
  <si>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</si>
  <si>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</si>
  <si>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</si>
  <si>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</si>
  <si>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</si>
  <si>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</si>
  <si>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</si>
  <si>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</si>
  <si>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</si>
  <si>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</si>
  <si>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</si>
  <si>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</si>
  <si>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</si>
  <si>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</si>
  <si>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</si>
  <si>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</si>
  <si>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</si>
  <si>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</si>
  <si>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</si>
  <si>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</si>
  <si>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</si>
  <si>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</si>
  <si>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</si>
  <si>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</si>
  <si>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</si>
  <si>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</si>
  <si>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</si>
  <si>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</si>
  <si>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</si>
  <si>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</si>
  <si>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</si>
  <si>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</si>
  <si>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</si>
  <si>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</si>
  <si>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</si>
  <si>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</si>
  <si>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</si>
  <si>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</si>
  <si>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</si>
  <si>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</si>
  <si>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</si>
  <si>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</si>
  <si>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</si>
  <si>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</si>
  <si>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</si>
  <si>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</si>
  <si>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</si>
  <si>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</si>
  <si>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</si>
  <si>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</si>
  <si>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</si>
  <si>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</si>
  <si>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</si>
  <si>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</si>
  <si>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</si>
  <si>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</si>
  <si>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</si>
  <si>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</si>
  <si>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</si>
  <si>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</si>
  <si>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</si>
  <si>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</si>
  <si>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</si>
  <si>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</si>
  <si>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</si>
  <si>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</si>
  <si>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</si>
  <si>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</si>
  <si>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</si>
  <si>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</si>
  <si>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</si>
  <si>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</si>
  <si>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</si>
  <si>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</si>
  <si>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</si>
  <si>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</si>
  <si>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</si>
  <si>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</si>
  <si>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</si>
  <si>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</si>
  <si>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</si>
  <si>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</si>
  <si>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</si>
  <si>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</si>
  <si>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</si>
  <si>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</si>
  <si>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</si>
  <si>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</si>
  <si>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</si>
  <si>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</si>
  <si>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</si>
  <si>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</si>
  <si>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</si>
  <si>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</si>
  <si>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</si>
  <si>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</si>
  <si>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</si>
  <si>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</si>
  <si>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</si>
  <si>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</si>
  <si>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</si>
  <si>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</si>
  <si>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</si>
  <si>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</si>
  <si>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</si>
  <si>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</si>
  <si>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</si>
  <si>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</si>
  <si>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</si>
  <si>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</si>
  <si>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</si>
  <si>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</si>
  <si>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</si>
  <si>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</si>
  <si>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</si>
  <si>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</si>
  <si>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</si>
  <si>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</si>
  <si>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</si>
  <si>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</si>
  <si>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</si>
  <si>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</si>
  <si>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</si>
  <si>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</si>
  <si>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</si>
  <si>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</si>
  <si>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</si>
  <si>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</si>
  <si>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</si>
  <si>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</si>
  <si>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</si>
  <si>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</si>
  <si>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</si>
  <si>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</si>
  <si>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</si>
  <si>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</si>
  <si>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</si>
  <si>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</si>
  <si>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</si>
  <si>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</si>
  <si>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</si>
  <si>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</si>
  <si>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</si>
  <si>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</si>
  <si>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</si>
  <si>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</si>
  <si>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</si>
  <si>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</si>
  <si>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</si>
  <si>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</si>
  <si>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</si>
  <si>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</si>
  <si>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</si>
  <si>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</si>
  <si>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</si>
  <si>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</si>
  <si>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</si>
  <si>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</si>
  <si>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</si>
  <si>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</si>
  <si>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</si>
  <si>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</si>
  <si>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</si>
  <si>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</si>
  <si>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</si>
  <si>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</si>
  <si>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</si>
  <si>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</si>
  <si>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</si>
  <si>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</si>
  <si>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</si>
  <si>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</si>
  <si>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</si>
  <si>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</si>
  <si>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</si>
  <si>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</si>
  <si>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</si>
  <si>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</si>
  <si>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</si>
  <si>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</si>
  <si>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</si>
  <si>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</si>
  <si>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</si>
  <si>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</si>
  <si>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</si>
  <si>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</si>
  <si>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</si>
  <si>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</si>
  <si>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</si>
  <si>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</si>
  <si>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</si>
  <si>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</si>
  <si>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</si>
  <si>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</si>
  <si>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</si>
  <si>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</si>
  <si>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</si>
  <si>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</si>
  <si>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</si>
  <si>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</si>
  <si>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</si>
  <si>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</si>
  <si>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</si>
  <si>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</si>
  <si>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</si>
  <si>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</si>
  <si>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</si>
  <si>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</si>
  <si>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</si>
  <si>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</si>
  <si>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</si>
  <si>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</si>
  <si>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</si>
  <si>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</si>
  <si>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</si>
  <si>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</si>
  <si>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</si>
  <si>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</si>
  <si>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</si>
  <si>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</si>
  <si>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</si>
  <si>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</si>
  <si>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</si>
  <si>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</si>
  <si>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</si>
  <si>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</si>
  <si>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</si>
  <si>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</si>
  <si>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</si>
  <si>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</si>
  <si>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</si>
  <si>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</si>
  <si>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</si>
  <si>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</si>
  <si>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</si>
  <si>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</si>
  <si>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</si>
  <si>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</si>
  <si>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</si>
  <si>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</si>
  <si>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</si>
  <si>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</si>
  <si>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</si>
  <si>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</si>
  <si>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</si>
  <si>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</si>
  <si>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</si>
  <si>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</si>
  <si>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</si>
  <si>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</si>
  <si>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</si>
  <si>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</si>
  <si>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</si>
  <si>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</si>
  <si>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</si>
  <si>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</si>
  <si>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</si>
  <si>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</si>
  <si>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</si>
  <si>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</si>
  <si>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</si>
  <si>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</si>
  <si>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</si>
  <si>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</si>
  <si>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</si>
  <si>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</si>
  <si>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</si>
  <si>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</si>
  <si>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</si>
  <si>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</si>
  <si>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</si>
  <si>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</si>
  <si>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</si>
  <si>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</si>
  <si>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</si>
  <si>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</si>
  <si>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</si>
  <si>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</si>
  <si>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</si>
  <si>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</si>
  <si>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</si>
  <si>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</si>
  <si>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</si>
  <si>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</si>
  <si>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</si>
  <si>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</si>
  <si>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</si>
  <si>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</si>
  <si>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</si>
  <si>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</si>
  <si>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</si>
  <si>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</si>
  <si>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</si>
  <si>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</si>
  <si>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</si>
  <si>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</si>
  <si>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</si>
  <si>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</si>
  <si>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</si>
  <si>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</si>
  <si>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</si>
  <si>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</si>
  <si>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</si>
  <si>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</si>
  <si>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</si>
  <si>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</si>
  <si>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</si>
  <si>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</si>
  <si>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</si>
  <si>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</si>
  <si>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</si>
  <si>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</si>
  <si>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</si>
  <si>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</si>
  <si>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</si>
  <si>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</si>
  <si>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</si>
  <si>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</si>
  <si>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</si>
  <si>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</si>
  <si>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</si>
  <si>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</si>
  <si>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</si>
  <si>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</si>
  <si>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</si>
  <si>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</si>
  <si>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</si>
  <si>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</si>
  <si>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</si>
  <si>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</si>
  <si>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</si>
  <si>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</si>
  <si>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</si>
  <si>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</si>
  <si>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</si>
  <si>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</si>
  <si>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</si>
  <si>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</si>
  <si>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</si>
  <si>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</si>
  <si>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</si>
  <si>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</si>
  <si>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</si>
  <si>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</si>
  <si>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</si>
  <si>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</si>
  <si>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</si>
  <si>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</si>
  <si>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</si>
  <si>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</si>
  <si>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</si>
  <si>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</si>
  <si>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</si>
  <si>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</si>
  <si>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</si>
  <si>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</si>
  <si>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</si>
  <si>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</si>
  <si>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</si>
  <si>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</si>
  <si>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</si>
  <si>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</si>
  <si>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</si>
  <si>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</si>
  <si>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</si>
  <si>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</si>
  <si>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</si>
  <si>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</si>
  <si>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</si>
  <si>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</si>
  <si>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</si>
  <si>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</si>
  <si>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</si>
  <si>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</si>
  <si>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</si>
  <si>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</si>
  <si>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</si>
  <si>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</si>
  <si>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</si>
  <si>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</si>
  <si>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</si>
  <si>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</si>
  <si>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</si>
  <si>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</si>
  <si>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</si>
  <si>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</si>
  <si>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</si>
  <si>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</si>
  <si>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</si>
  <si>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</si>
  <si>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</si>
  <si>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</si>
  <si>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</si>
  <si>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</si>
  <si>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</si>
  <si>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</si>
  <si>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</si>
  <si>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</si>
  <si>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</si>
  <si>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</si>
  <si>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</si>
  <si>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</si>
  <si>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</si>
  <si>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</si>
  <si>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</si>
  <si>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</si>
  <si>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</si>
  <si>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</si>
  <si>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</si>
  <si>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</si>
  <si>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</si>
  <si>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</si>
  <si>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</si>
  <si>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</si>
  <si>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</si>
  <si>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</si>
  <si>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</si>
  <si>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</si>
  <si>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</si>
  <si>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</si>
  <si>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</si>
  <si>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</si>
  <si>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</si>
  <si>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</si>
  <si>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</si>
  <si>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</si>
  <si>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</si>
  <si>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</si>
  <si>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</si>
  <si>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</si>
  <si>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</si>
  <si>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</si>
  <si>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</si>
  <si>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</si>
  <si>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</si>
  <si>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</si>
  <si>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</si>
  <si>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</si>
  <si>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</si>
  <si>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</si>
  <si>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</si>
  <si>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</si>
  <si>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</si>
  <si>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</si>
  <si>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</si>
  <si>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</si>
  <si>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</si>
  <si>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</si>
  <si>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</si>
  <si>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</si>
  <si>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</si>
  <si>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</si>
  <si>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</si>
  <si>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</si>
  <si>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</si>
  <si>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</si>
  <si>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</si>
  <si>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</si>
  <si>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</si>
  <si>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</si>
  <si>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</si>
  <si>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</si>
  <si>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</si>
  <si>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</si>
  <si>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</si>
  <si>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</si>
  <si>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</si>
  <si>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</si>
  <si>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</si>
  <si>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</si>
  <si>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</si>
  <si>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</si>
  <si>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</si>
  <si>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</si>
  <si>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</si>
  <si>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</si>
  <si>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</si>
  <si>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</si>
  <si>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</si>
  <si>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</si>
  <si>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</si>
  <si>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</si>
  <si>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</si>
  <si>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</si>
  <si>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</si>
  <si>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</si>
  <si>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</si>
  <si>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</si>
  <si>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</si>
  <si>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</si>
  <si>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</si>
  <si>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</si>
  <si>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</si>
  <si>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</si>
  <si>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</si>
  <si>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</si>
  <si>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</si>
  <si>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</si>
  <si>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</si>
  <si>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</si>
  <si>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</si>
  <si>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</si>
  <si>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</si>
  <si>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</si>
  <si>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</si>
  <si>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</si>
  <si>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</si>
  <si>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</si>
  <si>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</si>
  <si>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</si>
  <si>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</si>
  <si>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</si>
  <si>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</si>
  <si>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</si>
  <si>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</si>
  <si>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</si>
  <si>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</si>
  <si>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</si>
  <si>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</si>
  <si>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</si>
  <si>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</si>
  <si>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</si>
  <si>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</si>
  <si>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</si>
  <si>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</si>
  <si>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</si>
  <si>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</si>
  <si>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</si>
  <si>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</si>
  <si>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</si>
  <si>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</si>
  <si>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</si>
  <si>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</si>
  <si>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</si>
  <si>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</si>
  <si>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</si>
  <si>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</si>
  <si>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</si>
  <si>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</si>
  <si>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</si>
  <si>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</si>
  <si>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</si>
  <si>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</si>
  <si>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</si>
  <si>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</si>
  <si>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</si>
  <si>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</si>
  <si>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</si>
  <si>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</si>
  <si>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</si>
  <si>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</si>
  <si>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</si>
  <si>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</si>
  <si>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</si>
  <si>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</si>
  <si>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</si>
  <si>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</si>
  <si>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</si>
  <si>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</si>
  <si>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</si>
  <si>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</si>
  <si>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</si>
  <si>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</si>
  <si>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</si>
  <si>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</si>
  <si>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</si>
  <si>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</si>
  <si>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</si>
  <si>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</si>
  <si>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</si>
  <si>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</si>
  <si>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</si>
  <si>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</si>
  <si>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</si>
  <si>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</si>
  <si>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</si>
  <si>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</si>
  <si>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</si>
  <si>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</si>
  <si>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</si>
  <si>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</si>
  <si>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</si>
  <si>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</si>
  <si>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</si>
  <si>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</si>
  <si>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</si>
  <si>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</si>
  <si>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</si>
  <si>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</si>
  <si>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</si>
  <si>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</si>
  <si>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</si>
  <si>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</si>
  <si>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</si>
  <si>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</si>
  <si>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</si>
  <si>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</si>
  <si>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</si>
  <si>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</si>
  <si>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</si>
  <si>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</si>
  <si>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</si>
  <si>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</si>
  <si>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</si>
  <si>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</si>
  <si>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</si>
  <si>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</si>
  <si>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</si>
  <si>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</si>
  <si>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</si>
  <si>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</si>
  <si>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</si>
  <si>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</si>
  <si>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</si>
  <si>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</si>
  <si>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</si>
  <si>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</si>
  <si>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</si>
  <si>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</si>
  <si>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</si>
  <si>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</si>
  <si>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</si>
  <si>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</si>
  <si>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</si>
  <si>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</si>
  <si>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</si>
  <si>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</si>
  <si>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</si>
  <si>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</si>
  <si>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</si>
  <si>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</si>
  <si>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</si>
  <si>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</si>
  <si>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</si>
  <si>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</si>
  <si>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</si>
  <si>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</si>
  <si>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</si>
  <si>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</si>
  <si>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</si>
  <si>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</si>
  <si>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</si>
  <si>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</si>
  <si>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</si>
  <si>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</si>
  <si>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</si>
  <si>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</si>
  <si>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</si>
  <si>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</si>
  <si>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</si>
  <si>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</si>
  <si>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</si>
  <si>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</si>
  <si>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</si>
  <si>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</si>
  <si>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</si>
  <si>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</si>
  <si>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</si>
  <si>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</si>
  <si>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</si>
  <si>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</si>
  <si>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</si>
  <si>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</si>
  <si>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</si>
  <si>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</si>
  <si>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</si>
  <si>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</si>
  <si>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</si>
  <si>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</si>
  <si>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</si>
  <si>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</si>
  <si>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</si>
  <si>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</si>
  <si>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</si>
  <si>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</si>
  <si>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</si>
  <si>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</si>
  <si>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</si>
  <si>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</si>
  <si>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</si>
  <si>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</si>
  <si>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</si>
  <si>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</si>
  <si>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</si>
  <si>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</si>
  <si>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</si>
  <si>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</si>
  <si>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</si>
  <si>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</si>
  <si>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</si>
  <si>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</si>
  <si>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</si>
  <si>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</si>
  <si>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</si>
  <si>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</si>
  <si>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</si>
  <si>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</si>
  <si>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</si>
  <si>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</si>
  <si>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</si>
  <si>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</si>
  <si>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</si>
  <si>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</si>
  <si>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</si>
  <si>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</si>
  <si>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</si>
  <si>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</si>
  <si>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</si>
  <si>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</si>
  <si>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</si>
  <si>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</si>
  <si>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</si>
  <si>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</si>
  <si>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</si>
  <si>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</si>
  <si>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</si>
  <si>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</si>
  <si>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</si>
  <si>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</si>
  <si>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</si>
  <si>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</si>
  <si>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</si>
  <si>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</si>
  <si>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</si>
  <si>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</si>
  <si>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</si>
  <si>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</si>
  <si>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</si>
  <si>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</si>
  <si>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</si>
  <si>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</si>
  <si>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</si>
  <si>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</si>
  <si>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</si>
  <si>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</si>
  <si>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</si>
  <si>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</si>
  <si>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</si>
  <si>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</si>
  <si>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</si>
  <si>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</si>
  <si>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</si>
  <si>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</si>
  <si>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</si>
  <si>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</si>
  <si>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</si>
  <si>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</si>
  <si>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</si>
  <si>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</si>
  <si>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</si>
  <si>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</si>
  <si>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</si>
  <si>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</si>
  <si>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</si>
  <si>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</si>
  <si>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</si>
  <si>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</si>
  <si>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</si>
  <si>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</si>
  <si>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</si>
  <si>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</si>
  <si>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</si>
  <si>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</si>
  <si>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</si>
  <si>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</si>
  <si>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</si>
  <si>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</si>
  <si>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</si>
  <si>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</si>
  <si>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</si>
  <si>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</si>
  <si>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</si>
  <si>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</si>
  <si>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</si>
  <si>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</si>
  <si>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</si>
  <si>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</si>
  <si>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</si>
  <si>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</si>
  <si>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</si>
  <si>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</si>
  <si>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</si>
  <si>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</si>
  <si>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</si>
  <si>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</si>
  <si>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</si>
  <si>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</si>
  <si>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</si>
  <si>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</si>
  <si>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</si>
  <si>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</si>
  <si>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</si>
  <si>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</si>
  <si>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</si>
  <si>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</si>
  <si>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</si>
  <si>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</si>
  <si>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</si>
  <si>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</si>
  <si>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</si>
  <si>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</si>
  <si>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</si>
  <si>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</si>
  <si>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</si>
  <si>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</si>
  <si>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</si>
  <si>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</si>
  <si>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</si>
  <si>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</si>
  <si>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</si>
  <si>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</si>
  <si>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</si>
  <si>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</si>
  <si>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</si>
  <si>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</si>
  <si>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</si>
  <si>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</si>
  <si>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</si>
  <si>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</si>
  <si>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</si>
  <si>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</si>
  <si>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</si>
  <si>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</si>
  <si>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</si>
  <si>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</si>
  <si>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</si>
  <si>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</si>
  <si>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</si>
  <si>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</si>
  <si>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</si>
  <si>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</si>
  <si>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</si>
  <si>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</si>
  <si>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</si>
  <si>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</si>
  <si>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</si>
  <si>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</si>
  <si>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</si>
  <si>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</si>
  <si>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</si>
  <si>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</si>
  <si>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</si>
  <si>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</si>
  <si>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</si>
  <si>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</si>
  <si>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</si>
  <si>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</si>
  <si>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</si>
  <si>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</si>
  <si>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</si>
  <si>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</si>
  <si>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</si>
  <si>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</si>
  <si>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</si>
  <si>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</si>
  <si>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</si>
  <si>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</si>
  <si>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</si>
  <si>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</si>
  <si>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</si>
  <si>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</si>
  <si>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</si>
  <si>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</si>
  <si>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</si>
  <si>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</si>
  <si>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</si>
  <si>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</si>
  <si>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</si>
  <si>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</si>
  <si>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</si>
  <si>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</si>
  <si>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</si>
  <si>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</si>
  <si>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</si>
  <si>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</si>
  <si>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</si>
  <si>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</si>
  <si>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</si>
  <si>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</si>
  <si>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</si>
  <si>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</si>
  <si>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</si>
  <si>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</si>
  <si>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</si>
  <si>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</si>
  <si>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</si>
  <si>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</si>
  <si>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</si>
  <si>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</si>
  <si>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</si>
  <si>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</si>
  <si>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</si>
  <si>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</si>
  <si>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</si>
  <si>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</si>
  <si>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</si>
  <si>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</si>
  <si>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</si>
  <si>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</si>
  <si>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</si>
  <si>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</si>
  <si>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</si>
  <si>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</si>
  <si>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</si>
  <si>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</si>
  <si>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</si>
  <si>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</si>
  <si>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</si>
  <si>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</si>
  <si>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</si>
  <si>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</si>
  <si>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</si>
  <si>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</si>
  <si>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</si>
  <si>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</si>
  <si>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</si>
  <si>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</si>
  <si>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</si>
  <si>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</si>
  <si>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</si>
  <si>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</si>
  <si>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</si>
  <si>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</si>
  <si>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</si>
  <si>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</si>
  <si>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</si>
  <si>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</si>
  <si>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</si>
  <si>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</si>
  <si>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</si>
  <si>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</si>
  <si>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</si>
  <si>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</si>
  <si>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</si>
  <si>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</si>
  <si>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</si>
  <si>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</si>
  <si>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</si>
  <si>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</si>
  <si>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</si>
  <si>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</si>
  <si>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</si>
  <si>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</si>
  <si>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</si>
  <si>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</si>
  <si>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</si>
  <si>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</si>
  <si>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</si>
  <si>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</si>
  <si>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</si>
  <si>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</si>
  <si>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</si>
  <si>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</si>
  <si>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</si>
  <si>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</si>
  <si>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</si>
  <si>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</si>
  <si>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</si>
  <si>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</si>
  <si>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</si>
  <si>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</si>
  <si>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</si>
  <si>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</si>
  <si>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</si>
  <si>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</si>
  <si>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</si>
  <si>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</si>
  <si>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</si>
  <si>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</si>
  <si>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</si>
  <si>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</si>
  <si>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</si>
  <si>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</si>
  <si>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</si>
  <si>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</si>
  <si>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</si>
  <si>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</si>
  <si>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</si>
  <si>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</si>
  <si>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</si>
  <si>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</si>
  <si>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</si>
  <si>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</si>
  <si>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</si>
  <si>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</si>
  <si>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</si>
  <si>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</si>
  <si>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</si>
  <si>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</si>
  <si>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</si>
  <si>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</si>
  <si>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</si>
  <si>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</si>
  <si>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</si>
  <si>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</si>
  <si>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</si>
  <si>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</si>
  <si>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</si>
  <si>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</si>
  <si>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</si>
  <si>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</si>
  <si>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</si>
  <si>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</si>
  <si>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</si>
  <si>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</si>
  <si>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</si>
  <si>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</si>
  <si>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</si>
  <si>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</si>
  <si>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</si>
  <si>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</si>
  <si>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</si>
  <si>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</si>
  <si>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</si>
  <si>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</si>
  <si>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</si>
  <si>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</si>
  <si>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</si>
  <si>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</si>
  <si>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</si>
  <si>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</si>
  <si>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</si>
  <si>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</si>
  <si>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</si>
  <si>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</si>
  <si>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</si>
  <si>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</si>
  <si>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</si>
  <si>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</si>
  <si>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</si>
  <si>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</si>
  <si>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</si>
  <si>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</si>
  <si>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</si>
  <si>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</si>
  <si>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</si>
  <si>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</si>
  <si>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</si>
  <si>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</si>
  <si>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</si>
  <si>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</si>
  <si>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</si>
  <si>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</si>
  <si>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</si>
  <si>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</si>
  <si>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</si>
  <si>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</si>
  <si>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</si>
  <si>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</si>
  <si>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</si>
  <si>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</si>
  <si>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</si>
  <si>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</si>
  <si>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</si>
  <si>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</si>
  <si>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</si>
  <si>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</si>
  <si>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</si>
  <si>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</si>
  <si>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</si>
  <si>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</si>
  <si>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</si>
  <si>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</si>
  <si>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</si>
  <si>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</si>
  <si>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</si>
  <si>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</si>
  <si>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</si>
  <si>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</si>
  <si>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</si>
  <si>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</si>
  <si>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</si>
  <si>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</si>
  <si>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</si>
  <si>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</si>
  <si>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</si>
  <si>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</si>
  <si>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</si>
  <si>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</si>
  <si>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</si>
  <si>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</si>
  <si>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</si>
  <si>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</si>
  <si>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</si>
  <si>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</si>
  <si>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</si>
  <si>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</si>
  <si>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</si>
  <si>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</si>
  <si>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</si>
  <si>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</si>
  <si>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</si>
  <si>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</si>
  <si>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</si>
  <si>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</si>
  <si>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</si>
  <si>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</si>
  <si>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</si>
  <si>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</si>
  <si>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</si>
  <si>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</si>
  <si>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</si>
  <si>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</si>
  <si>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</si>
  <si>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</si>
  <si>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</si>
  <si>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</si>
  <si>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</si>
  <si>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</si>
  <si>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</si>
  <si>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</si>
  <si>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</si>
  <si>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</si>
  <si>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</si>
  <si>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</si>
  <si>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</si>
  <si>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</si>
  <si>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</si>
  <si>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</si>
  <si>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</si>
  <si>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</si>
  <si>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</si>
  <si>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</si>
  <si>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</si>
  <si>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</si>
  <si>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</si>
  <si>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</si>
  <si>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</si>
  <si>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</si>
  <si>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</si>
  <si>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</si>
  <si>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</si>
  <si>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</si>
  <si>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</si>
  <si>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</si>
  <si>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</si>
  <si>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</si>
  <si>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</si>
  <si>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</si>
  <si>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</si>
  <si>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</si>
  <si>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</si>
  <si>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</si>
  <si>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</si>
  <si>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</si>
  <si>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</si>
  <si>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</si>
  <si>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</si>
  <si>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</si>
  <si>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</si>
  <si>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</si>
  <si>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</si>
  <si>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</si>
  <si>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</si>
  <si>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</si>
  <si>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</si>
  <si>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</si>
  <si>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</si>
  <si>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</si>
  <si>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</si>
  <si>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</si>
  <si>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</si>
  <si>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</si>
  <si>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</si>
  <si>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</si>
  <si>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</si>
  <si>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</si>
  <si>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</si>
  <si>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</si>
  <si>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</si>
  <si>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</si>
  <si>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</si>
  <si>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</si>
  <si>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</si>
  <si>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</si>
  <si>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</si>
  <si>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</si>
  <si>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</si>
  <si>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</si>
  <si>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</si>
  <si>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</si>
  <si>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</si>
  <si>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</si>
  <si>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</si>
  <si>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</si>
  <si>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</si>
  <si>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</si>
  <si>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</si>
  <si>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</si>
  <si>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</si>
  <si>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</si>
  <si>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</si>
  <si>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</si>
  <si>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</si>
  <si>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</si>
  <si>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</si>
  <si>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</si>
  <si>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</si>
  <si>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</si>
  <si>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</si>
  <si>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</si>
  <si>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</si>
  <si>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</si>
  <si>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</si>
  <si>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</si>
  <si>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</si>
  <si>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</si>
  <si>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</si>
  <si>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</si>
  <si>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</si>
  <si>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</si>
  <si>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</si>
  <si>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</si>
  <si>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</si>
  <si>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</si>
  <si>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</si>
  <si>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</si>
  <si>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</si>
  <si>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</si>
  <si>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</si>
  <si>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</si>
  <si>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</si>
  <si>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</si>
  <si>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</si>
  <si>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</si>
  <si>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</si>
  <si>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</si>
  <si>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</si>
  <si>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</si>
  <si>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</si>
  <si>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</si>
  <si>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</si>
  <si>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</si>
  <si>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</si>
  <si>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</si>
  <si>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</si>
  <si>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</si>
  <si>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</si>
  <si>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</si>
  <si>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</si>
  <si>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</si>
  <si>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</si>
  <si>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</si>
  <si>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</si>
  <si>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</si>
  <si>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</si>
  <si>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</si>
  <si>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</si>
  <si>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</si>
  <si>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</si>
  <si>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</si>
  <si>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</si>
  <si>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</si>
  <si>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</si>
  <si>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</si>
  <si>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</si>
  <si>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</si>
  <si>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</si>
  <si>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</si>
  <si>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</si>
  <si>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</si>
  <si>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</si>
  <si>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</si>
  <si>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</si>
  <si>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</si>
  <si>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</si>
  <si>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</si>
  <si>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</si>
  <si>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</si>
  <si>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</si>
  <si>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</si>
  <si>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</si>
  <si>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</si>
  <si>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</si>
  <si>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</si>
  <si>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</si>
  <si>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</si>
  <si>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</si>
  <si>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</si>
  <si>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</si>
  <si>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</si>
  <si>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</si>
  <si>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</si>
  <si>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</si>
  <si>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</si>
  <si>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</si>
  <si>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</si>
  <si>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</si>
  <si>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</si>
  <si>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</si>
  <si>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</si>
  <si>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</si>
  <si>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</si>
  <si>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</si>
  <si>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</si>
  <si>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</si>
  <si>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</si>
  <si>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</si>
  <si>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</si>
  <si>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</si>
  <si>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</si>
  <si>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</si>
  <si>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</si>
  <si>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</si>
  <si>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</si>
  <si>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</si>
  <si>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</si>
  <si>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</si>
  <si>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</si>
  <si>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</si>
  <si>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</si>
  <si>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</si>
  <si>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</si>
  <si>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</si>
  <si>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</si>
  <si>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</si>
  <si>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</si>
  <si>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</si>
  <si>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</si>
  <si>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</si>
  <si>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</si>
  <si>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</si>
  <si>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</si>
  <si>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</si>
  <si>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</si>
  <si>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</si>
  <si>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</si>
  <si>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</si>
  <si>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</si>
  <si>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</si>
  <si>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</si>
  <si>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</si>
  <si>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</si>
  <si>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</si>
  <si>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</si>
  <si>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</si>
  <si>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</si>
  <si>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</si>
  <si>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</si>
  <si>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</si>
  <si>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</si>
  <si>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</si>
  <si>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</si>
  <si>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</si>
  <si>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</si>
  <si>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</si>
  <si>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</si>
  <si>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</si>
  <si>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</si>
  <si>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</si>
  <si>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</si>
  <si>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</si>
  <si>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</si>
  <si>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</si>
  <si>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</si>
  <si>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</si>
  <si>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</si>
  <si>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</si>
  <si>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</si>
  <si>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</si>
  <si>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</si>
  <si>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</si>
  <si>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</si>
  <si>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</si>
  <si>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</si>
  <si>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</si>
  <si>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</si>
  <si>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</si>
  <si>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</si>
  <si>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</si>
  <si>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</si>
  <si>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</si>
  <si>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</si>
  <si>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</si>
  <si>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</si>
  <si>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</si>
  <si>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</si>
  <si>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</si>
  <si>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</si>
  <si>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</si>
  <si>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</si>
  <si>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</si>
  <si>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</si>
  <si>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</si>
  <si>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</si>
  <si>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</si>
  <si>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</si>
  <si>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</si>
  <si>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</si>
  <si>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</si>
  <si>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</si>
  <si>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</si>
  <si>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</si>
  <si>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</si>
  <si>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</si>
  <si>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</si>
  <si>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</si>
  <si>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</si>
  <si>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</si>
  <si>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</si>
  <si>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</si>
  <si>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</si>
  <si>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</si>
  <si>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</si>
  <si>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</si>
  <si>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</si>
  <si>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</si>
  <si>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</si>
  <si>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</si>
  <si>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</si>
  <si>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</si>
  <si>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</si>
  <si>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</si>
  <si>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</si>
  <si>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</si>
  <si>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</si>
  <si>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</si>
  <si>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</si>
  <si>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</si>
  <si>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</si>
  <si>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</si>
  <si>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</si>
  <si>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</si>
  <si>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</si>
  <si>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</si>
  <si>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</si>
  <si>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</si>
  <si>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</si>
  <si>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</si>
  <si>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</si>
  <si>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</si>
  <si>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</si>
  <si>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</si>
  <si>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</si>
  <si>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</si>
  <si>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</si>
  <si>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</si>
  <si>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</si>
  <si>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</si>
  <si>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</si>
  <si>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</si>
  <si>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</si>
  <si>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</si>
  <si>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</si>
  <si>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</si>
  <si>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</si>
  <si>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</si>
  <si>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</si>
  <si>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</si>
  <si>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</si>
  <si>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</si>
  <si>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</si>
  <si>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</si>
  <si>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</si>
  <si>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</si>
  <si>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</si>
  <si>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</si>
  <si>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</si>
  <si>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</si>
  <si>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</si>
  <si>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</si>
  <si>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</si>
  <si>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</si>
  <si>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</si>
  <si>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</si>
  <si>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</si>
  <si>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</si>
  <si>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</si>
  <si>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</si>
  <si>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</si>
  <si>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</si>
  <si>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</si>
  <si>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</si>
  <si>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</si>
  <si>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</si>
  <si>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</si>
  <si>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</si>
  <si>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</si>
  <si>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</si>
  <si>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</si>
  <si>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</si>
  <si>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</si>
  <si>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</si>
  <si>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</si>
  <si>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</si>
  <si>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</si>
  <si>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</si>
  <si>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</si>
  <si>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</si>
  <si>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</si>
  <si>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</si>
  <si>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</si>
  <si>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</si>
  <si>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</si>
  <si>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</si>
  <si>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</si>
  <si>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</si>
  <si>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</si>
  <si>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</si>
  <si>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</si>
  <si>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</si>
  <si>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</si>
  <si>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</si>
  <si>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</si>
  <si>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</si>
  <si>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</si>
  <si>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</si>
  <si>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</si>
  <si>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</si>
  <si>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</si>
  <si>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</si>
  <si>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</si>
  <si>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</si>
  <si>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</si>
  <si>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</si>
  <si>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</si>
  <si>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</si>
  <si>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</si>
  <si>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</si>
  <si>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</si>
  <si>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</si>
  <si>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</si>
  <si>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</si>
  <si>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</si>
  <si>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</si>
  <si>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</si>
  <si>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</si>
  <si>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</si>
  <si>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</si>
  <si>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</si>
  <si>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</si>
  <si>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</si>
  <si>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</si>
  <si>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</si>
  <si>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</si>
  <si>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</si>
  <si>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</si>
  <si>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</si>
  <si>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</si>
  <si>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</si>
  <si>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</si>
  <si>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</si>
  <si>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</si>
  <si>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</si>
  <si>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</si>
  <si>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</si>
  <si>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</si>
  <si>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</si>
  <si>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</si>
  <si>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</si>
  <si>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</si>
  <si>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</si>
  <si>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</si>
  <si>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</si>
  <si>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</si>
  <si>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</si>
  <si>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</si>
  <si>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</si>
  <si>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</si>
  <si>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</si>
  <si>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</si>
  <si>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</si>
  <si>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</si>
  <si>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</si>
  <si>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</si>
  <si>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</si>
  <si>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</si>
  <si>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</si>
  <si>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</si>
  <si>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</si>
  <si>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</si>
  <si>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</si>
  <si>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</si>
  <si>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</si>
  <si>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</si>
  <si>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</si>
  <si>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</si>
  <si>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</si>
  <si>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</si>
  <si>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</si>
  <si>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</si>
  <si>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</si>
  <si>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</si>
  <si>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</si>
  <si>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</si>
  <si>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</si>
  <si>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</si>
  <si>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</si>
  <si>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</si>
  <si>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</si>
  <si>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</si>
  <si>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</si>
  <si>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</si>
  <si>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</si>
  <si>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</si>
  <si>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</si>
  <si>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</si>
  <si>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</si>
  <si>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</si>
  <si>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</si>
  <si>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</si>
  <si>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</si>
  <si>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</si>
  <si>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</si>
  <si>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</si>
  <si>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</si>
  <si>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</si>
  <si>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</si>
  <si>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</si>
  <si>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</si>
  <si>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</si>
  <si>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</si>
  <si>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</si>
  <si>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</si>
  <si>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</si>
  <si>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</si>
  <si>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</si>
  <si>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</si>
  <si>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</si>
  <si>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</si>
  <si>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</si>
  <si>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</si>
  <si>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</si>
  <si>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</si>
  <si>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</si>
  <si>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</si>
  <si>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</si>
  <si>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</si>
  <si>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</si>
  <si>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</si>
  <si>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</si>
  <si>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</si>
  <si>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</si>
  <si>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</si>
  <si>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</si>
  <si>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</si>
  <si>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</si>
  <si>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</si>
  <si>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</si>
  <si>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</si>
  <si>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</si>
  <si>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</si>
  <si>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</si>
  <si>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</si>
  <si>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</si>
  <si>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</si>
  <si>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</si>
  <si>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</si>
  <si>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</si>
  <si>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</si>
  <si>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</si>
  <si>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</si>
  <si>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</si>
  <si>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</si>
  <si>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</si>
  <si>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</si>
  <si>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</si>
  <si>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</si>
  <si>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</si>
  <si>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</si>
  <si>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</si>
  <si>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</si>
  <si>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</si>
  <si>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</si>
  <si>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</si>
  <si>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</si>
  <si>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</si>
  <si>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</si>
  <si>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</si>
  <si>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</si>
  <si>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</si>
  <si>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</si>
  <si>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</si>
  <si>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</si>
  <si>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</si>
  <si>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</si>
  <si>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</si>
  <si>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</si>
  <si>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</si>
  <si>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</si>
  <si>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</si>
  <si>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</si>
  <si>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</si>
  <si>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</si>
  <si>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</si>
  <si>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</si>
  <si>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</si>
  <si>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</si>
  <si>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</si>
  <si>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</si>
  <si>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</si>
  <si>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</si>
  <si>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</si>
  <si>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</si>
  <si>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</si>
  <si>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</si>
  <si>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</si>
  <si>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</si>
  <si>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</si>
  <si>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</si>
  <si>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</si>
  <si>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</si>
  <si>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</si>
  <si>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</si>
  <si>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</si>
  <si>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</si>
  <si>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</si>
  <si>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</si>
  <si>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</si>
  <si>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</si>
  <si>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</si>
  <si>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</si>
  <si>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</si>
  <si>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</si>
  <si>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</si>
  <si>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</si>
  <si>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</si>
  <si>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</si>
  <si>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</si>
  <si>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</si>
  <si>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</si>
  <si>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</si>
  <si>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</si>
  <si>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</si>
  <si>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</si>
  <si>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</si>
  <si>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</si>
  <si>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</si>
  <si>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</si>
  <si>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</si>
  <si>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</si>
  <si>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</si>
  <si>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</si>
  <si>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</si>
  <si>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</si>
  <si>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</si>
  <si>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</si>
  <si>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</si>
  <si>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</si>
  <si>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</si>
  <si>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</si>
  <si>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</si>
  <si>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</si>
  <si>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</si>
  <si>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</si>
  <si>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</si>
  <si>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</si>
  <si>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</si>
  <si>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</si>
  <si>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</si>
  <si>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</si>
  <si>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</si>
  <si>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</si>
  <si>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</si>
  <si>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</si>
  <si>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</si>
  <si>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</si>
  <si>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</si>
  <si>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</si>
  <si>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</si>
  <si>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</si>
  <si>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</si>
  <si>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</si>
  <si>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</si>
  <si>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</si>
  <si>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</si>
  <si>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</si>
  <si>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</si>
  <si>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</si>
  <si>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</si>
  <si>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</si>
  <si>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</si>
  <si>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</si>
  <si>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</si>
  <si>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</si>
  <si>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</si>
  <si>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</si>
  <si>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</si>
  <si>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</si>
  <si>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</si>
  <si>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</si>
  <si>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</si>
  <si>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</si>
  <si>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</si>
  <si>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</si>
  <si>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</si>
  <si>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</si>
  <si>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</si>
  <si>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</si>
  <si>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</si>
  <si>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</si>
  <si>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</si>
  <si>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</si>
  <si>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</si>
  <si>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</si>
  <si>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</si>
  <si>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</si>
  <si>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</si>
  <si>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</si>
  <si>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</si>
  <si>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</si>
  <si>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</si>
  <si>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</si>
  <si>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</si>
  <si>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</si>
  <si>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</si>
  <si>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</si>
  <si>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</si>
  <si>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</si>
  <si>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</si>
  <si>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</si>
  <si>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</si>
  <si>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</si>
  <si>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</si>
  <si>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</si>
  <si>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</si>
  <si>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</si>
  <si>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</si>
  <si>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</si>
  <si>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</si>
  <si>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</si>
  <si>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</si>
  <si>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</si>
  <si>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</si>
  <si>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</si>
  <si>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</si>
  <si>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</si>
  <si>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</si>
  <si>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</si>
  <si>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</si>
  <si>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</si>
  <si>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</si>
  <si>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</si>
  <si>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</si>
  <si>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</si>
  <si>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</si>
  <si>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</si>
  <si>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</si>
  <si>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</si>
  <si>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</si>
  <si>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</si>
  <si>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</si>
  <si>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</si>
  <si>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</si>
  <si>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</si>
  <si>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</si>
  <si>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</si>
  <si>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</si>
  <si>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</si>
  <si>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</si>
  <si>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</si>
  <si>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</si>
  <si>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</si>
  <si>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</si>
  <si>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</si>
  <si>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</si>
  <si>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</si>
  <si>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</si>
  <si>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</si>
  <si>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</si>
  <si>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</si>
  <si>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</si>
  <si>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</si>
  <si>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</si>
  <si>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</si>
  <si>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</si>
  <si>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</si>
  <si>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</si>
  <si>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</si>
  <si>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</si>
  <si>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</si>
  <si>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</si>
  <si>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</si>
  <si>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</si>
  <si>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</si>
  <si>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</si>
  <si>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</si>
  <si>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</si>
  <si>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</si>
  <si>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</si>
  <si>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</si>
  <si>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</si>
  <si>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</si>
  <si>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</si>
  <si>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</si>
  <si>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</si>
  <si>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</si>
  <si>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</si>
  <si>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</si>
  <si>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</si>
  <si>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</si>
  <si>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</si>
  <si>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</si>
  <si>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</si>
  <si>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</si>
  <si>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</si>
  <si>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</si>
  <si>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</si>
  <si>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</si>
  <si>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</si>
  <si>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</si>
  <si>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</si>
  <si>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</si>
  <si>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</si>
  <si>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</si>
  <si>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</si>
  <si>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</si>
  <si>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</si>
  <si>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</si>
  <si>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</si>
  <si>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</si>
  <si>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</si>
  <si>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</si>
  <si>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</si>
  <si>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</si>
  <si>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</si>
  <si>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</si>
  <si>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</si>
  <si>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</si>
  <si>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</si>
  <si>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</si>
  <si>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</si>
  <si>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</si>
  <si>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</si>
  <si>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</si>
  <si>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</si>
  <si>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</si>
  <si>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</si>
  <si>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</si>
  <si>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</si>
  <si>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</si>
  <si>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</si>
  <si>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</si>
  <si>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</si>
  <si>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</si>
  <si>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</si>
  <si>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</si>
  <si>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</si>
  <si>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</si>
  <si>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</si>
  <si>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</si>
  <si>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</si>
  <si>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</si>
  <si>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</si>
  <si>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</si>
  <si>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</si>
  <si>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</si>
  <si>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</si>
  <si>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</si>
  <si>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</si>
  <si>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</si>
  <si>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</si>
  <si>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</si>
  <si>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</si>
  <si>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</si>
  <si>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</si>
  <si>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</si>
  <si>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</si>
  <si>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</si>
  <si>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</si>
  <si>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</si>
  <si>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</si>
  <si>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</si>
  <si>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</si>
  <si>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</si>
  <si>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</si>
  <si>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</si>
  <si>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</si>
  <si>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</si>
  <si>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</si>
  <si>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</si>
  <si>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</si>
  <si>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</si>
  <si>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</si>
  <si>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</si>
  <si>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</si>
  <si>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</si>
  <si>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</si>
  <si>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</si>
  <si>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</si>
  <si>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</si>
  <si>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</si>
  <si>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</si>
  <si>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</si>
  <si>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</si>
  <si>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</si>
  <si>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</si>
  <si>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</si>
  <si>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</si>
  <si>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</si>
  <si>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</si>
  <si>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</si>
  <si>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</si>
  <si>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</si>
  <si>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</si>
  <si>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</si>
  <si>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</si>
  <si>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</si>
  <si>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</si>
  <si>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</si>
  <si>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</si>
  <si>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</si>
  <si>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</si>
  <si>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</si>
  <si>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</si>
  <si>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</si>
  <si>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</si>
  <si>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</si>
  <si>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</si>
  <si>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</si>
  <si>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</si>
  <si>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</si>
  <si>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</si>
  <si>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</si>
  <si>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</si>
  <si>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</si>
  <si>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</si>
  <si>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</si>
  <si>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</si>
  <si>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</si>
  <si>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</si>
  <si>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</si>
  <si>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</si>
  <si>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</si>
  <si>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</si>
  <si>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</si>
  <si>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</si>
  <si>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</si>
  <si>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</si>
  <si>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</si>
  <si>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</si>
  <si>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</si>
  <si>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</si>
  <si>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</si>
  <si>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</si>
  <si>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</si>
  <si>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</si>
  <si>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</si>
  <si>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</si>
  <si>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</si>
  <si>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</si>
  <si>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</si>
  <si>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</si>
  <si>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</si>
  <si>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</si>
  <si>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</si>
  <si>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</si>
  <si>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</si>
  <si>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</si>
  <si>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</si>
  <si>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</si>
  <si>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</si>
  <si>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</si>
  <si>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</si>
  <si>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</si>
  <si>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</si>
  <si>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</si>
  <si>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</si>
  <si>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</si>
  <si>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</si>
  <si>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</si>
  <si>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</si>
  <si>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</si>
  <si>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</si>
  <si>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</si>
  <si>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</si>
  <si>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</si>
  <si>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</si>
  <si>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</si>
  <si>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</si>
  <si>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</si>
  <si>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</si>
  <si>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</si>
  <si>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</si>
  <si>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</si>
  <si>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</si>
  <si>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</si>
  <si>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</si>
  <si>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</si>
  <si>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</si>
  <si>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</si>
  <si>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</si>
  <si>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</si>
  <si>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</si>
  <si>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</si>
  <si>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</si>
  <si>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</si>
  <si>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</si>
  <si>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</si>
  <si>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</si>
  <si>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</si>
  <si>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</si>
  <si>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</si>
  <si>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</si>
  <si>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</si>
  <si>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</si>
  <si>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</si>
  <si>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</si>
  <si>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</si>
  <si>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</si>
  <si>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</si>
  <si>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</si>
  <si>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</si>
  <si>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</si>
  <si>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</si>
  <si>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</si>
  <si>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</si>
  <si>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</si>
  <si>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</si>
  <si>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</si>
  <si>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</si>
  <si>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</si>
  <si>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</si>
  <si>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</si>
  <si>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</si>
  <si>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</si>
  <si>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</si>
  <si>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</si>
  <si>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</si>
  <si>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</si>
  <si>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</si>
  <si>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</si>
  <si>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</si>
  <si>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</si>
  <si>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</si>
  <si>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</si>
  <si>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</si>
  <si>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</si>
  <si>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</si>
  <si>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</si>
  <si>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</si>
  <si>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</si>
  <si>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</si>
  <si>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</si>
  <si>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</si>
  <si>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</si>
  <si>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</si>
  <si>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</si>
  <si>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</si>
  <si>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</si>
  <si>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</si>
  <si>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</si>
  <si>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</si>
  <si>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</si>
  <si>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</si>
  <si>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</si>
  <si>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</si>
  <si>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</si>
  <si>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</si>
  <si>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</si>
  <si>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</si>
  <si>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</si>
  <si>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</si>
  <si>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</si>
  <si>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</si>
  <si>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</si>
  <si>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</si>
  <si>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</si>
  <si>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</si>
  <si>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</si>
  <si>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</si>
  <si>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</si>
  <si>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</si>
  <si>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</si>
  <si>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</si>
  <si>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</si>
  <si>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</si>
  <si>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</si>
  <si>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</si>
  <si>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</si>
  <si>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</si>
  <si>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</si>
  <si>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</si>
  <si>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</si>
  <si>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</si>
  <si>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</si>
  <si>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</si>
  <si>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</si>
  <si>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</si>
  <si>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</si>
  <si>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</si>
  <si>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</si>
  <si>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</si>
  <si>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</si>
  <si>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</si>
  <si>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</si>
  <si>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</si>
  <si>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</si>
  <si>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</si>
  <si>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</si>
  <si>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</si>
  <si>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</si>
  <si>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</si>
  <si>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</si>
  <si>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</si>
  <si>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</si>
  <si>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</si>
  <si>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</si>
  <si>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</si>
  <si>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</si>
  <si>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</si>
  <si>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</si>
  <si>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</si>
  <si>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</si>
  <si>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</si>
  <si>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</si>
  <si>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</si>
  <si>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</si>
  <si>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</si>
  <si>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</si>
  <si>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</si>
  <si>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</si>
  <si>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</si>
  <si>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</si>
  <si>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</si>
  <si>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</si>
  <si>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</si>
  <si>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</si>
  <si>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</si>
  <si>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</si>
  <si>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</si>
  <si>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</si>
  <si>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</si>
  <si>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</si>
  <si>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</si>
  <si>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</si>
  <si>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</si>
  <si>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</si>
  <si>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</si>
  <si>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</si>
  <si>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</si>
  <si>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</si>
  <si>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</si>
  <si>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</si>
  <si>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</si>
  <si>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</si>
  <si>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</si>
  <si>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</si>
  <si>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</si>
  <si>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</si>
  <si>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</si>
  <si>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</si>
  <si>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</si>
  <si>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</si>
  <si>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</si>
  <si>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</si>
  <si>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</si>
  <si>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</si>
  <si>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</si>
  <si>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</si>
  <si>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</si>
  <si>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</si>
  <si>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</si>
  <si>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</si>
  <si>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</si>
  <si>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</si>
  <si>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</si>
  <si>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</si>
  <si>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</si>
  <si>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</si>
  <si>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</si>
  <si>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</si>
  <si>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</si>
  <si>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</si>
  <si>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</si>
  <si>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</si>
  <si>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</si>
  <si>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</si>
  <si>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</si>
  <si>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</si>
  <si>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</si>
  <si>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</si>
  <si>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</si>
  <si>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</si>
  <si>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</si>
  <si>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</si>
  <si>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</si>
  <si>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</si>
  <si>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</si>
  <si>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</si>
  <si>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</si>
  <si>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</si>
  <si>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</si>
  <si>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</si>
  <si>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</si>
  <si>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</si>
  <si>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</si>
  <si>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</si>
  <si>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</si>
  <si>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</si>
  <si>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</si>
  <si>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</si>
  <si>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</si>
  <si>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</si>
  <si>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</si>
  <si>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</si>
  <si>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</si>
  <si>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</si>
  <si>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</si>
  <si>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</si>
  <si>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</si>
  <si>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</si>
  <si>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</si>
  <si>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</si>
  <si>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</si>
  <si>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</si>
  <si>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</si>
  <si>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</si>
  <si>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</si>
  <si>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</si>
  <si>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</si>
  <si>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</si>
  <si>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</si>
  <si>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</si>
  <si>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</si>
  <si>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</si>
  <si>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</si>
  <si>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</si>
  <si>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</si>
  <si>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</si>
  <si>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</si>
  <si>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</si>
  <si>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</si>
  <si>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</si>
  <si>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</si>
  <si>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</si>
  <si>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</si>
  <si>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</si>
  <si>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</si>
  <si>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</si>
  <si>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</si>
  <si>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</si>
  <si>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</si>
  <si>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</si>
  <si>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</si>
  <si>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</si>
  <si>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</si>
  <si>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</si>
  <si>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</si>
  <si>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</si>
  <si>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</si>
  <si>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</si>
  <si>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</si>
  <si>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</si>
  <si>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</si>
  <si>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</si>
  <si>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</si>
  <si>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</si>
  <si>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</si>
  <si>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</si>
  <si>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</si>
  <si>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</si>
  <si>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</si>
  <si>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</si>
  <si>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</si>
  <si>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</si>
  <si>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</si>
  <si>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</si>
  <si>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</si>
  <si>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</si>
  <si>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</si>
  <si>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</si>
  <si>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</si>
  <si>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</si>
  <si>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</si>
  <si>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</si>
  <si>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</si>
  <si>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</si>
  <si>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</si>
  <si>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</si>
  <si>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</si>
  <si>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</si>
  <si>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</si>
  <si>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</si>
  <si>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</si>
  <si>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</si>
  <si>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</si>
  <si>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</si>
  <si>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</si>
  <si>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</si>
  <si>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</si>
  <si>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</si>
  <si>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</si>
  <si>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</si>
  <si>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</si>
  <si>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</si>
  <si>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</si>
  <si>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</si>
  <si>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</si>
  <si>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</si>
  <si>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</si>
  <si>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</si>
  <si>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</si>
  <si>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</si>
  <si>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</si>
  <si>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</si>
  <si>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</si>
  <si>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</si>
  <si>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</si>
  <si>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</si>
  <si>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</si>
  <si>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</si>
  <si>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</si>
  <si>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</si>
  <si>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</si>
  <si>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</si>
  <si>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</si>
  <si>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</si>
  <si>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</si>
  <si>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</si>
  <si>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</si>
  <si>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</si>
  <si>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</si>
  <si>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</si>
  <si>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</si>
  <si>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</si>
  <si>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</si>
  <si>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</si>
  <si>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</si>
  <si>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</si>
  <si>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</si>
  <si>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</si>
  <si>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</si>
  <si>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</si>
  <si>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</si>
  <si>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</si>
  <si>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</si>
  <si>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</si>
  <si>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</si>
  <si>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</si>
  <si>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</si>
  <si>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</si>
  <si>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</si>
  <si>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</si>
  <si>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</si>
  <si>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</si>
  <si>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</si>
  <si>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</si>
  <si>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</si>
  <si>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</si>
  <si>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</si>
  <si>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</si>
  <si>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</si>
  <si>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</si>
  <si>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</si>
  <si>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</si>
  <si>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</si>
  <si>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</si>
  <si>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</si>
  <si>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</si>
  <si>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</si>
  <si>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</si>
  <si>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</si>
  <si>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</si>
  <si>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</si>
  <si>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</si>
  <si>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</si>
  <si>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</si>
  <si>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</si>
  <si>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</si>
  <si>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</si>
  <si>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</si>
  <si>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</si>
  <si>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</si>
  <si>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</si>
  <si>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</si>
  <si>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</si>
  <si>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</si>
  <si>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</si>
  <si>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</si>
  <si>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</si>
  <si>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</si>
  <si>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</si>
  <si>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</si>
  <si>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</si>
  <si>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</si>
  <si>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</si>
  <si>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</si>
  <si>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</si>
  <si>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</si>
  <si>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</si>
  <si>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</si>
  <si>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</si>
  <si>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</si>
  <si>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</si>
  <si>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</si>
  <si>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</si>
  <si>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</si>
  <si>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</si>
  <si>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</si>
  <si>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</si>
  <si>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</si>
  <si>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</si>
  <si>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</si>
  <si>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</si>
  <si>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</si>
  <si>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</si>
  <si>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</si>
  <si>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</si>
  <si>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</si>
  <si>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</si>
  <si>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</si>
  <si>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</si>
  <si>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</si>
  <si>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</si>
  <si>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</si>
  <si>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</si>
  <si>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</si>
  <si>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</si>
  <si>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</si>
  <si>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</si>
  <si>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</si>
  <si>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</si>
  <si>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</si>
  <si>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</si>
  <si>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</si>
  <si>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</si>
  <si>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</si>
  <si>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</si>
  <si>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</si>
  <si>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</si>
  <si>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</si>
  <si>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</si>
  <si>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</si>
  <si>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</si>
  <si>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</si>
  <si>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</si>
  <si>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</si>
  <si>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</si>
  <si>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</si>
  <si>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</si>
  <si>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</si>
  <si>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</si>
  <si>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</si>
  <si>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</si>
  <si>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</si>
  <si>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</si>
  <si>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</si>
  <si>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</si>
  <si>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</si>
  <si>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</si>
  <si>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</si>
  <si>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</si>
  <si>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</si>
  <si>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</si>
  <si>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</si>
  <si>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</si>
  <si>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</si>
  <si>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</si>
  <si>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</si>
  <si>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</si>
  <si>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</si>
  <si>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</si>
  <si>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</si>
  <si>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</si>
  <si>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</si>
  <si>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</si>
  <si>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</si>
  <si>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</si>
  <si>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</si>
  <si>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</si>
  <si>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</si>
  <si>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</si>
  <si>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</si>
  <si>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</si>
  <si>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</si>
  <si>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</si>
  <si>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</si>
  <si>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</si>
  <si>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</si>
  <si>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</si>
  <si>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</si>
  <si>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</si>
  <si>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</si>
  <si>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</si>
  <si>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</si>
  <si>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</si>
  <si>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</si>
  <si>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</si>
  <si>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</si>
  <si>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</si>
  <si>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</si>
  <si>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</si>
  <si>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</si>
  <si>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</si>
  <si>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</si>
  <si>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</si>
  <si>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</si>
  <si>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</si>
  <si>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</si>
  <si>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</si>
  <si>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</si>
  <si>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</si>
  <si>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</si>
  <si>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</si>
  <si>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</si>
  <si>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</si>
  <si>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</si>
  <si>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</si>
  <si>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</si>
  <si>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</si>
  <si>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</si>
  <si>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</si>
  <si>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</si>
  <si>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</si>
  <si>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</si>
  <si>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</si>
  <si>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</si>
  <si>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</si>
  <si>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</si>
  <si>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</si>
  <si>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</si>
  <si>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</si>
  <si>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</si>
  <si>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</si>
  <si>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</si>
  <si>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</si>
  <si>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</si>
  <si>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</si>
  <si>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</si>
  <si>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</si>
  <si>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</si>
  <si>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</si>
  <si>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</si>
  <si>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</si>
  <si>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</si>
  <si>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</si>
  <si>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</si>
  <si>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</si>
  <si>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</si>
  <si>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</si>
  <si>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</si>
  <si>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</si>
  <si>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</si>
  <si>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</si>
  <si>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</si>
  <si>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</si>
  <si>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</si>
  <si>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</si>
  <si>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</si>
  <si>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</si>
  <si>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</si>
  <si>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</si>
  <si>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</si>
  <si>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</si>
  <si>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</si>
  <si>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</si>
  <si>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</si>
  <si>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</si>
  <si>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</si>
  <si>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</si>
  <si>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</si>
  <si>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</si>
  <si>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</si>
  <si>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</si>
  <si>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</si>
  <si>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</si>
  <si>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</si>
  <si>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</si>
  <si>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</si>
  <si>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</si>
  <si>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</si>
  <si>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</si>
  <si>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</si>
  <si>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</si>
  <si>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</si>
  <si>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</si>
  <si>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</si>
  <si>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</si>
  <si>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</si>
  <si>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</si>
  <si>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</si>
  <si>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</si>
  <si>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</si>
  <si>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</si>
  <si>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</si>
  <si>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</si>
  <si>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</si>
  <si>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</si>
  <si>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</si>
  <si>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</si>
  <si>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</si>
  <si>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</si>
  <si>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</si>
  <si>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</si>
  <si>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</si>
  <si>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</si>
  <si>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</si>
  <si>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</si>
  <si>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</si>
  <si>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</si>
  <si>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</si>
  <si>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</si>
  <si>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</si>
  <si>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</si>
  <si>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</si>
  <si>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</si>
  <si>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</si>
  <si>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</si>
  <si>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</si>
  <si>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</si>
  <si>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</si>
  <si>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</si>
  <si>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</si>
  <si>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</si>
  <si>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</si>
  <si>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</si>
  <si>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</si>
  <si>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</si>
  <si>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</si>
  <si>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</si>
  <si>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</si>
  <si>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</si>
  <si>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</si>
  <si>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</si>
  <si>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</si>
  <si>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</si>
  <si>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</si>
  <si>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</si>
  <si>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</si>
  <si>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</si>
  <si>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</si>
  <si>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</si>
  <si>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</si>
  <si>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</si>
  <si>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</si>
  <si>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</si>
  <si>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</si>
  <si>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</si>
  <si>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</si>
  <si>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</si>
  <si>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</si>
  <si>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</si>
  <si>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</si>
  <si>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</si>
  <si>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</si>
  <si>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</si>
  <si>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</si>
  <si>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</si>
  <si>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</si>
  <si>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</si>
  <si>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</si>
  <si>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</si>
  <si>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</si>
  <si>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</si>
  <si>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</si>
  <si>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</si>
  <si>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</si>
  <si>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</si>
  <si>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</si>
  <si>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</si>
  <si>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</si>
  <si>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</si>
  <si>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</si>
  <si>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</si>
  <si>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</si>
  <si>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</si>
  <si>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</si>
  <si>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</si>
  <si>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</si>
  <si>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</si>
  <si>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</si>
  <si>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</si>
  <si>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</si>
  <si>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</si>
  <si>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</si>
  <si>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</si>
  <si>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</si>
  <si>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</si>
  <si>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</si>
  <si>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</si>
  <si>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</si>
  <si>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</si>
  <si>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</si>
  <si>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</si>
  <si>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</si>
  <si>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</si>
  <si>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</si>
  <si>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</si>
  <si>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</si>
  <si>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</si>
  <si>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</si>
  <si>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</si>
  <si>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</si>
  <si>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</si>
  <si>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</si>
  <si>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</si>
  <si>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</si>
  <si>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</si>
  <si>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</si>
  <si>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</si>
  <si>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</si>
  <si>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</si>
  <si>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</si>
  <si>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</si>
  <si>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</si>
  <si>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</si>
  <si>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</si>
  <si>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</si>
  <si>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</si>
  <si>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</si>
  <si>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</si>
  <si>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</si>
  <si>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</si>
  <si>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</si>
  <si>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</si>
  <si>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</si>
  <si>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</si>
  <si>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</si>
  <si>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</si>
  <si>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</si>
  <si>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</si>
  <si>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</si>
  <si>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</si>
  <si>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</si>
  <si>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</si>
  <si>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</si>
  <si>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</si>
  <si>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</si>
  <si>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</si>
  <si>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</si>
  <si>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</si>
  <si>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</si>
  <si>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</si>
  <si>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</si>
  <si>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</si>
  <si>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</si>
  <si>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</si>
  <si>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</si>
  <si>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</si>
  <si>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</si>
  <si>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</si>
  <si>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</si>
  <si>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</si>
  <si>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</si>
  <si>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</si>
  <si>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</si>
  <si>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</si>
  <si>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</si>
  <si>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</si>
  <si>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</si>
  <si>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</si>
  <si>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</si>
  <si>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</si>
  <si>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</si>
  <si>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</si>
  <si>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</si>
  <si>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</si>
  <si>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</si>
  <si>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</si>
  <si>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</si>
  <si>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</si>
  <si>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</si>
  <si>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</si>
  <si>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</si>
  <si>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</si>
  <si>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</si>
  <si>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</si>
  <si>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</si>
  <si>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</si>
  <si>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</si>
  <si>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</si>
  <si>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</si>
  <si>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</si>
  <si>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</si>
  <si>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</si>
  <si>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</si>
  <si>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</si>
  <si>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</si>
  <si>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</si>
  <si>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</si>
  <si>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</si>
  <si>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</si>
  <si>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</si>
  <si>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</si>
  <si>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</si>
  <si>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</si>
  <si>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</si>
  <si>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</si>
  <si>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</si>
  <si>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</si>
  <si>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</si>
  <si>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</si>
  <si>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</si>
  <si>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</si>
  <si>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</si>
  <si>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</si>
  <si>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</si>
  <si>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</si>
  <si>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</si>
  <si>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</si>
  <si>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</si>
  <si>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</si>
  <si>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</si>
  <si>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</si>
  <si>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</si>
  <si>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</si>
  <si>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</si>
  <si>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</si>
  <si>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</si>
  <si>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</si>
  <si>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</si>
  <si>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</si>
  <si>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</si>
  <si>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</si>
  <si>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</si>
  <si>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</si>
  <si>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</si>
  <si>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</si>
  <si>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</si>
  <si>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</si>
  <si>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</si>
  <si>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</si>
  <si>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</si>
  <si>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</si>
  <si>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</si>
  <si>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</si>
  <si>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</si>
  <si>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</si>
  <si>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</si>
  <si>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</si>
  <si>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</si>
  <si>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</si>
  <si>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</si>
  <si>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</si>
  <si>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</si>
  <si>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</si>
  <si>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</si>
  <si>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</si>
  <si>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</si>
  <si>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</si>
  <si>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</si>
  <si>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</si>
  <si>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</si>
  <si>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</si>
  <si>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</si>
  <si>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</si>
  <si>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</si>
  <si>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</si>
  <si>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</si>
  <si>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</si>
  <si>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</si>
  <si>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</si>
  <si>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</si>
  <si>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</si>
  <si>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</si>
  <si>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</si>
  <si>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</si>
  <si>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</si>
  <si>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</si>
  <si>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</si>
  <si>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</si>
  <si>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</si>
  <si>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</si>
  <si>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</si>
  <si>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</si>
  <si>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</si>
  <si>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</si>
  <si>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</si>
  <si>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</si>
  <si>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</si>
  <si>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</si>
  <si>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</si>
  <si>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</si>
  <si>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</si>
  <si>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</si>
  <si>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</si>
  <si>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</si>
  <si>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</si>
  <si>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</si>
  <si>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</si>
  <si>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</si>
  <si>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</si>
  <si>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</si>
  <si>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</si>
  <si>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</si>
  <si>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</si>
  <si>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</si>
  <si>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</si>
  <si>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</si>
  <si>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</si>
  <si>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</si>
  <si>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</si>
  <si>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</si>
  <si>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</si>
  <si>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</si>
  <si>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</si>
  <si>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</si>
  <si>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</si>
  <si>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</si>
  <si>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</si>
  <si>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</si>
  <si>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</si>
  <si>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</si>
  <si>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</si>
  <si>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</si>
  <si>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</si>
  <si>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</si>
  <si>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</si>
  <si>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</si>
  <si>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</si>
  <si>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</si>
  <si>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</si>
  <si>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</si>
  <si>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</si>
  <si>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</si>
  <si>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</si>
  <si>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</si>
  <si>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</si>
  <si>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</si>
  <si>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</si>
  <si>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</si>
  <si>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</si>
  <si>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</si>
  <si>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</si>
  <si>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</si>
  <si>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</si>
  <si>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</si>
  <si>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</si>
  <si>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</si>
  <si>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</si>
  <si>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</si>
  <si>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</si>
  <si>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</si>
  <si>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</si>
  <si>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</si>
  <si>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</si>
  <si>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</si>
  <si>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</si>
  <si>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</si>
  <si>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</si>
  <si>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</si>
  <si>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</si>
  <si>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</si>
  <si>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</si>
  <si>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</si>
  <si>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</si>
  <si>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</si>
  <si>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</si>
  <si>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</si>
  <si>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</si>
  <si>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</si>
  <si>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</si>
  <si>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</si>
  <si>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</si>
  <si>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</si>
  <si>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</si>
  <si>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</si>
  <si>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</si>
  <si>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</si>
  <si>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</si>
  <si>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</si>
  <si>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</si>
  <si>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</si>
  <si>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</si>
  <si>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</si>
  <si>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</si>
  <si>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</si>
  <si>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</si>
  <si>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</si>
  <si>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</si>
  <si>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</si>
  <si>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</si>
  <si>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</si>
  <si>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</si>
  <si>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</si>
  <si>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</si>
  <si>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</si>
  <si>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</si>
  <si>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</si>
  <si>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</si>
  <si>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</si>
  <si>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</si>
  <si>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</si>
  <si>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</si>
  <si>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</si>
  <si>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</si>
  <si>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</si>
  <si>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</si>
  <si>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</si>
  <si>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</si>
  <si>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</si>
  <si>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</si>
  <si>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</si>
  <si>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</si>
  <si>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</si>
  <si>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</si>
  <si>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</si>
  <si>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</si>
  <si>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</si>
  <si>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</si>
  <si>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</si>
  <si>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</si>
  <si>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</si>
  <si>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</si>
  <si>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</si>
  <si>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</si>
  <si>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</si>
  <si>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</si>
  <si>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</si>
  <si>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</si>
  <si>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</si>
  <si>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</si>
  <si>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</si>
  <si>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</si>
  <si>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</si>
  <si>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</si>
  <si>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</si>
  <si>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</si>
  <si>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</si>
  <si>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</si>
  <si>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</si>
  <si>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</si>
  <si>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</si>
  <si>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</si>
  <si>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</si>
  <si>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</si>
  <si>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</si>
  <si>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</si>
  <si>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</si>
  <si>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</si>
  <si>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</si>
  <si>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</si>
  <si>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</si>
  <si>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</si>
  <si>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</si>
  <si>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</si>
  <si>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</si>
  <si>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</si>
  <si>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</si>
  <si>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</si>
  <si>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</si>
  <si>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</si>
  <si>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</si>
  <si>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</si>
  <si>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</si>
  <si>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</si>
  <si>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</si>
  <si>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</si>
  <si>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</si>
  <si>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</si>
  <si>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</si>
  <si>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</si>
  <si>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</si>
  <si>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</si>
  <si>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</si>
  <si>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</si>
  <si>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</si>
  <si>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</si>
  <si>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</si>
  <si>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</si>
  <si>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</si>
  <si>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</si>
  <si>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</si>
  <si>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</si>
  <si>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</si>
  <si>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</si>
  <si>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</si>
  <si>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</si>
  <si>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</si>
  <si>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</si>
  <si>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</si>
  <si>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</si>
  <si>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</si>
  <si>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</si>
  <si>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</si>
  <si>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</si>
  <si>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</si>
  <si>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</si>
  <si>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</si>
  <si>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</si>
  <si>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</si>
  <si>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</si>
  <si>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</si>
  <si>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</si>
  <si>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</si>
  <si>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</si>
  <si>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</si>
  <si>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</si>
  <si>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</si>
  <si>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</si>
  <si>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</si>
  <si>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</si>
  <si>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</si>
  <si>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</si>
  <si>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</si>
  <si>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</si>
  <si>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</si>
  <si>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</si>
  <si>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</si>
  <si>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</si>
  <si>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</si>
  <si>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</si>
  <si>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</si>
  <si>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</si>
  <si>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</si>
  <si>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</si>
  <si>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</si>
  <si>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</si>
  <si>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</si>
  <si>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</si>
  <si>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</si>
  <si>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</si>
  <si>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</si>
  <si>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</si>
  <si>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</si>
  <si>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</si>
  <si>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</si>
  <si>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</si>
  <si>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</si>
  <si>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</si>
  <si>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</si>
  <si>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</si>
  <si>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</si>
  <si>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</si>
  <si>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</si>
  <si>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</si>
  <si>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</si>
  <si>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</si>
  <si>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</si>
  <si>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</si>
  <si>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</si>
  <si>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</si>
  <si>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</si>
  <si>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</si>
  <si>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</si>
  <si>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</si>
  <si>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</si>
  <si>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</si>
  <si>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</si>
  <si>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</si>
  <si>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</si>
  <si>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</si>
  <si>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</si>
  <si>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</si>
  <si>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</si>
  <si>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</si>
  <si>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</si>
  <si>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</si>
  <si>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</si>
  <si>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</si>
  <si>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</si>
  <si>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</si>
  <si>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</si>
  <si>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</si>
  <si>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</si>
  <si>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</si>
  <si>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</si>
  <si>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</si>
  <si>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</si>
  <si>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</si>
  <si>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</si>
  <si>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</si>
  <si>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</si>
  <si>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</si>
  <si>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</si>
  <si>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</si>
  <si>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</si>
  <si>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</si>
  <si>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</si>
  <si>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</si>
  <si>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</si>
  <si>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</si>
  <si>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</si>
  <si>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</si>
  <si>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</si>
  <si>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</si>
  <si>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</si>
  <si>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</si>
  <si>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</si>
  <si>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</si>
  <si>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</si>
  <si>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</si>
  <si>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</si>
  <si>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</si>
  <si>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</si>
  <si>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</si>
  <si>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</si>
  <si>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</si>
  <si>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</si>
  <si>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</si>
  <si>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</si>
  <si>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</si>
  <si>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</si>
  <si>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</si>
  <si>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</si>
  <si>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</si>
  <si>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</si>
  <si>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</si>
  <si>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</si>
  <si>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</si>
  <si>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</si>
  <si>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</si>
  <si>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</si>
  <si>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</si>
  <si>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</si>
  <si>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</si>
  <si>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</si>
  <si>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</si>
  <si>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</si>
  <si>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</si>
  <si>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</si>
  <si>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</si>
  <si>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</si>
  <si>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</si>
  <si>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</si>
  <si>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</si>
  <si>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</si>
  <si>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</si>
  <si>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</si>
  <si>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</si>
  <si>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</si>
  <si>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</si>
  <si>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</si>
  <si>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</si>
  <si>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</si>
  <si>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</si>
  <si>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</si>
  <si>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</si>
  <si>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</si>
  <si>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</si>
  <si>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</si>
  <si>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</si>
  <si>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</si>
  <si>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</si>
  <si>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</si>
  <si>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</si>
  <si>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</si>
  <si>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</si>
  <si>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</si>
  <si>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</si>
  <si>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</si>
  <si>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</si>
  <si>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</si>
  <si>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</si>
  <si>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</si>
  <si>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</si>
  <si>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</si>
  <si>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</si>
  <si>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</si>
  <si>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</si>
  <si>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</si>
  <si>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</si>
  <si>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</si>
  <si>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</si>
  <si>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</si>
  <si>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</si>
  <si>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</si>
  <si>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</si>
  <si>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</si>
  <si>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</si>
  <si>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</si>
  <si>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</si>
  <si>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</si>
  <si>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</si>
  <si>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</si>
  <si>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</si>
  <si>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</si>
  <si>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</si>
  <si>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</si>
  <si>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</si>
  <si>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</si>
  <si>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</si>
  <si>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</si>
  <si>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</si>
  <si>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</si>
  <si>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</si>
  <si>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</si>
  <si>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</si>
  <si>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</si>
  <si>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</si>
  <si>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</si>
  <si>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</si>
  <si>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</si>
  <si>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</si>
  <si>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</si>
  <si>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</si>
  <si>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</si>
  <si>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</si>
  <si>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</si>
  <si>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</si>
  <si>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</si>
  <si>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</si>
  <si>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</si>
  <si>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</si>
  <si>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</si>
  <si>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</si>
  <si>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</si>
  <si>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</si>
  <si>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</si>
  <si>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</si>
  <si>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</si>
  <si>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</si>
  <si>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</si>
  <si>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</si>
  <si>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</si>
  <si>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</si>
  <si>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</si>
  <si>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</si>
  <si>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</si>
  <si>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</si>
  <si>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</si>
  <si>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</si>
  <si>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</si>
  <si>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</si>
  <si>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</si>
  <si>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</si>
  <si>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</si>
  <si>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</si>
  <si>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</si>
  <si>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</si>
  <si>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</si>
  <si>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</si>
  <si>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</si>
  <si>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</si>
  <si>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</si>
  <si>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</si>
  <si>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</si>
  <si>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</si>
  <si>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</si>
  <si>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</si>
  <si>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</si>
  <si>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</si>
  <si>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</si>
  <si>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</si>
  <si>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</si>
  <si>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</si>
  <si>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</si>
  <si>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</si>
  <si>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</si>
  <si>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</si>
  <si>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</si>
  <si>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</si>
  <si>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</si>
  <si>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</si>
  <si>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</si>
  <si>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</si>
  <si>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</si>
  <si>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</si>
  <si>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</si>
  <si>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</si>
  <si>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</si>
  <si>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</si>
  <si>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</si>
  <si>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</si>
  <si>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</si>
  <si>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</si>
  <si>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</si>
  <si>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</si>
  <si>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</si>
  <si>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</si>
  <si>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</si>
  <si>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</si>
  <si>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</si>
  <si>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</si>
  <si>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</si>
  <si>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</si>
  <si>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</si>
  <si>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</si>
  <si>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</si>
  <si>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</si>
  <si>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</si>
  <si>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</si>
  <si>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</si>
  <si>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</si>
  <si>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</si>
  <si>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</si>
  <si>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</si>
  <si>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</si>
  <si>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</si>
  <si>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</si>
  <si>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</si>
  <si>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</si>
  <si>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</si>
  <si>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</si>
  <si>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</si>
  <si>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</si>
  <si>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</si>
  <si>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</si>
  <si>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</si>
  <si>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</si>
  <si>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</si>
  <si>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</si>
  <si>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</si>
  <si>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</si>
  <si>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</si>
  <si>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</si>
  <si>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</si>
  <si>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</si>
  <si>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</si>
  <si>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</si>
  <si>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</si>
  <si>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</si>
  <si>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</si>
  <si>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</si>
  <si>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</si>
  <si>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</si>
  <si>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</si>
  <si>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</si>
  <si>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</si>
  <si>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</si>
  <si>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</si>
  <si>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</si>
  <si>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</si>
  <si>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</si>
  <si>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</si>
  <si>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</si>
  <si>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</si>
  <si>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</si>
  <si>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</si>
  <si>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</si>
  <si>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</si>
  <si>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</si>
  <si>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</si>
  <si>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</si>
  <si>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</si>
  <si>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</si>
  <si>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</si>
  <si>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</si>
  <si>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</si>
  <si>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</si>
  <si>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</si>
  <si>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</si>
  <si>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</si>
  <si>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</si>
  <si>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</si>
  <si>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</si>
  <si>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</si>
  <si>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</si>
  <si>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</si>
  <si>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</si>
  <si>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</si>
  <si>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</si>
  <si>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</si>
  <si>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</si>
  <si>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</si>
  <si>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</si>
  <si>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</si>
  <si>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</si>
  <si>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</si>
  <si>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</si>
  <si>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</si>
  <si>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</si>
  <si>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</si>
  <si>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</si>
  <si>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</si>
  <si>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</si>
  <si>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</si>
  <si>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</si>
  <si>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</si>
  <si>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</si>
  <si>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</si>
  <si>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</si>
  <si>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</si>
  <si>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</si>
  <si>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</si>
  <si>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</si>
  <si>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</si>
  <si>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</si>
  <si>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</si>
  <si>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</si>
  <si>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</si>
  <si>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</si>
  <si>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</si>
  <si>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</si>
  <si>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</si>
  <si>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</si>
  <si>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</si>
  <si>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</si>
  <si>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</si>
  <si>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</si>
  <si>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</si>
  <si>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</si>
  <si>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</si>
  <si>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</si>
  <si>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</si>
  <si>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</si>
  <si>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</si>
  <si>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</si>
  <si>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</si>
  <si>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</si>
  <si>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</si>
  <si>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</si>
  <si>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</si>
  <si>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</si>
  <si>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</si>
  <si>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</si>
  <si>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</si>
  <si>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</si>
  <si>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</si>
  <si>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</si>
  <si>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</si>
  <si>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</si>
  <si>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</si>
  <si>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</si>
  <si>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</si>
  <si>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</si>
  <si>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</si>
  <si>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</si>
  <si>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</si>
  <si>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</si>
  <si>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</si>
  <si>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</si>
  <si>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</si>
  <si>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</si>
  <si>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</si>
  <si>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</si>
  <si>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</si>
  <si>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</si>
  <si>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</si>
  <si>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</si>
  <si>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</si>
  <si>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</si>
  <si>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</si>
  <si>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</si>
  <si>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</si>
  <si>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</si>
  <si>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</si>
  <si>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</si>
  <si>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</si>
  <si>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</si>
  <si>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</si>
  <si>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</si>
  <si>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</si>
  <si>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</si>
  <si>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</si>
  <si>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</si>
  <si>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</si>
  <si>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</si>
  <si>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</si>
  <si>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</si>
  <si>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</si>
  <si>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</si>
  <si>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</si>
  <si>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</si>
  <si>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</si>
  <si>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</si>
  <si>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</si>
  <si>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</si>
  <si>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</si>
  <si>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</si>
  <si>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</si>
  <si>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</si>
  <si>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</si>
  <si>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</si>
  <si>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</si>
  <si>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</si>
  <si>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</si>
  <si>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</si>
  <si>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</si>
  <si>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</si>
  <si>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</si>
  <si>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</si>
  <si>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</si>
  <si>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</si>
  <si>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</si>
  <si>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</si>
  <si>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</si>
  <si>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</si>
  <si>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</si>
  <si>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</si>
  <si>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</si>
  <si>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</si>
  <si>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</si>
  <si>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</si>
  <si>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</si>
  <si>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</si>
  <si>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</si>
  <si>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</si>
  <si>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</si>
  <si>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</si>
  <si>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</si>
  <si>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</si>
  <si>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</si>
  <si>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</si>
  <si>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</si>
  <si>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</si>
  <si>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</si>
  <si>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</si>
  <si>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</si>
  <si>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</si>
  <si>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</si>
  <si>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</si>
  <si>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</si>
  <si>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</si>
  <si>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</si>
  <si>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</si>
  <si>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</si>
  <si>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</si>
  <si>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</si>
  <si>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</si>
  <si>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</si>
  <si>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</si>
  <si>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</si>
  <si>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</si>
  <si>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</si>
  <si>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</si>
  <si>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</si>
  <si>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</si>
  <si>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</si>
  <si>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</si>
  <si>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</si>
  <si>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</si>
  <si>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</si>
  <si>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</si>
  <si>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</si>
  <si>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</si>
  <si>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</si>
  <si>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</si>
  <si>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</si>
  <si>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</si>
  <si>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</si>
  <si>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</si>
  <si>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</si>
  <si>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</si>
  <si>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</si>
  <si>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</si>
  <si>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</si>
  <si>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</si>
  <si>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</si>
  <si>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</si>
  <si>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</si>
  <si>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</si>
  <si>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</si>
  <si>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</si>
  <si>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</si>
  <si>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</si>
  <si>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</si>
  <si>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</si>
  <si>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</si>
  <si>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</si>
  <si>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</si>
  <si>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</si>
  <si>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</si>
  <si>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</si>
  <si>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</si>
  <si>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</si>
  <si>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</si>
  <si>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</si>
  <si>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</si>
  <si>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</si>
  <si>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</si>
  <si>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</si>
  <si>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</si>
  <si>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</si>
  <si>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</si>
  <si>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</si>
  <si>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</si>
  <si>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</si>
  <si>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</si>
  <si>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</si>
  <si>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</si>
  <si>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</si>
  <si>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</si>
  <si>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</si>
  <si>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</si>
  <si>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</si>
  <si>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</si>
  <si>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</si>
  <si>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</si>
  <si>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</si>
  <si>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</si>
  <si>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</si>
  <si>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</si>
  <si>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</si>
  <si>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</si>
  <si>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</si>
  <si>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</si>
  <si>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</si>
  <si>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</si>
  <si>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</si>
  <si>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</si>
  <si>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</si>
  <si>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</si>
  <si>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</si>
  <si>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</si>
  <si>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</si>
  <si>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</si>
  <si>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</si>
  <si>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</si>
  <si>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</si>
  <si>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</si>
  <si>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</si>
  <si>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</si>
  <si>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</si>
  <si>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</si>
  <si>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</si>
  <si>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</si>
  <si>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</si>
  <si>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</si>
  <si>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</si>
  <si>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</si>
  <si>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</si>
  <si>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</si>
  <si>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</si>
  <si>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</si>
  <si>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</si>
  <si>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</si>
  <si>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</si>
  <si>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</si>
  <si>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</si>
  <si>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</si>
  <si>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</si>
  <si>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</si>
  <si>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</si>
  <si>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</si>
  <si>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</si>
  <si>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</si>
  <si>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</si>
  <si>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</si>
  <si>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</si>
  <si>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</si>
  <si>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</si>
  <si>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</si>
  <si>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</si>
  <si>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</si>
  <si>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</si>
  <si>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</si>
  <si>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</si>
  <si>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</si>
  <si>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</si>
  <si>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</si>
  <si>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</si>
  <si>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</si>
  <si>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</si>
  <si>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</si>
  <si>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</si>
  <si>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</si>
  <si>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</si>
  <si>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</si>
  <si>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</si>
  <si>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</si>
  <si>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</si>
  <si>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</si>
  <si>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</si>
  <si>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</si>
  <si>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</si>
  <si>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</si>
  <si>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</si>
  <si>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</si>
  <si>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</si>
  <si>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</si>
  <si>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</si>
  <si>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</si>
  <si>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</si>
  <si>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</si>
  <si>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</si>
  <si>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</si>
  <si>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</si>
  <si>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</si>
  <si>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</si>
  <si>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</si>
  <si>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</si>
  <si>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</si>
  <si>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</si>
  <si>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</si>
  <si>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</si>
  <si>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</si>
  <si>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</si>
  <si>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</si>
  <si>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</si>
  <si>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</si>
  <si>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</si>
  <si>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</si>
  <si>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</si>
  <si>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</si>
  <si>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</si>
  <si>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</si>
  <si>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</si>
  <si>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</si>
  <si>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</si>
  <si>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</si>
  <si>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</si>
  <si>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</si>
  <si>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</si>
  <si>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</si>
  <si>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</si>
  <si>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</si>
  <si>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</si>
  <si>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</si>
  <si>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</si>
  <si>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</si>
  <si>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</si>
  <si>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</si>
  <si>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</si>
  <si>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</si>
  <si>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</si>
  <si>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</si>
  <si>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</si>
  <si>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</si>
  <si>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</si>
  <si>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</si>
  <si>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</si>
  <si>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</si>
  <si>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</si>
  <si>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</si>
  <si>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</si>
  <si>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</si>
  <si>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</si>
  <si>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</si>
  <si>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</si>
  <si>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</si>
  <si>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</si>
  <si>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</si>
  <si>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</si>
  <si>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</si>
  <si>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</si>
  <si>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</si>
  <si>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</si>
  <si>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</si>
  <si>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</si>
  <si>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</si>
  <si>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</si>
  <si>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</si>
  <si>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</si>
  <si>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</si>
  <si>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</si>
  <si>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</si>
  <si>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</si>
  <si>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</si>
  <si>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</si>
  <si>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</si>
  <si>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</si>
  <si>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</si>
  <si>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</si>
  <si>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</si>
  <si>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</si>
  <si>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</si>
  <si>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</si>
  <si>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</si>
  <si>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</si>
  <si>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</si>
  <si>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</si>
  <si>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</si>
  <si>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</si>
  <si>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</si>
  <si>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</si>
  <si>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</si>
  <si>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</si>
  <si>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</si>
  <si>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</si>
  <si>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</si>
  <si>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</si>
  <si>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</si>
  <si>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</si>
  <si>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</si>
  <si>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</si>
  <si>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</si>
  <si>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</si>
  <si>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</si>
  <si>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</si>
  <si>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</si>
  <si>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</si>
  <si>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</si>
  <si>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</si>
  <si>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</si>
  <si>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</si>
  <si>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</si>
  <si>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</si>
  <si>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</si>
  <si>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</si>
  <si>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</si>
  <si>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</si>
  <si>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</si>
  <si>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</si>
  <si>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</si>
  <si>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</si>
  <si>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</si>
  <si>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</si>
  <si>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</si>
  <si>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</si>
  <si>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</si>
  <si>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</si>
  <si>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</si>
  <si>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</si>
  <si>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</si>
  <si>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</si>
  <si>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</si>
  <si>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</si>
  <si>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</si>
  <si>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</si>
  <si>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</si>
  <si>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</si>
  <si>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</si>
  <si>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</si>
  <si>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</si>
  <si>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</si>
  <si>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</si>
  <si>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</si>
  <si>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</si>
  <si>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</si>
  <si>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</si>
  <si>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</si>
  <si>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</si>
  <si>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</si>
  <si>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</si>
  <si>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</si>
  <si>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</si>
  <si>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</si>
  <si>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</si>
  <si>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</si>
  <si>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</si>
  <si>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</si>
  <si>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</si>
  <si>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</si>
  <si>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</si>
  <si>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</si>
  <si>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</si>
  <si>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</si>
  <si>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</si>
  <si>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</si>
  <si>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</si>
  <si>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</si>
  <si>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</si>
  <si>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</si>
  <si>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</si>
  <si>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</si>
  <si>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</si>
  <si>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</si>
  <si>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</si>
  <si>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</si>
  <si>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</si>
  <si>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</si>
  <si>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</si>
  <si>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</si>
  <si>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</si>
  <si>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</si>
  <si>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</si>
  <si>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</si>
  <si>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</si>
  <si>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</si>
  <si>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</si>
  <si>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</si>
  <si>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</si>
  <si>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</si>
  <si>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</si>
  <si>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</si>
  <si>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</si>
  <si>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</si>
  <si>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</si>
  <si>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</si>
  <si>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</si>
  <si>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</si>
  <si>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</si>
  <si>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</si>
  <si>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</si>
  <si>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</si>
  <si>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</si>
  <si>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</si>
  <si>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</si>
  <si>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</si>
  <si>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</si>
  <si>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</si>
  <si>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</si>
  <si>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</si>
  <si>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</si>
  <si>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</si>
  <si>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</si>
  <si>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</si>
  <si>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</si>
  <si>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</si>
  <si>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</si>
  <si>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</si>
  <si>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</si>
  <si>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</si>
  <si>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</si>
  <si>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</si>
  <si>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</si>
  <si>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</si>
  <si>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</si>
  <si>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</si>
  <si>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</si>
  <si>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</si>
  <si>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</si>
  <si>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</si>
  <si>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</si>
  <si>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</si>
  <si>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</si>
  <si>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</si>
  <si>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</si>
  <si>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</si>
  <si>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</si>
  <si>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</si>
  <si>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</si>
  <si>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</si>
  <si>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</si>
  <si>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</si>
  <si>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</si>
  <si>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</si>
  <si>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</si>
  <si>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</si>
  <si>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</si>
  <si>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</si>
  <si>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</si>
  <si>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</si>
  <si>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</si>
  <si>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</si>
  <si>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</si>
  <si>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</si>
  <si>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</si>
  <si>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</si>
  <si>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</si>
  <si>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</si>
  <si>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</si>
  <si>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</si>
  <si>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</si>
  <si>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</si>
  <si>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</si>
  <si>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</si>
  <si>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</si>
  <si>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</si>
  <si>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</si>
  <si>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</si>
  <si>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</si>
  <si>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</si>
  <si>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</si>
  <si>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</si>
  <si>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</si>
  <si>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</si>
  <si>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</si>
  <si>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</si>
  <si>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</si>
  <si>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</si>
  <si>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</si>
  <si>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</si>
  <si>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</si>
  <si>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</si>
  <si>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</si>
  <si>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</si>
  <si>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</si>
  <si>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</si>
  <si>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</si>
  <si>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</si>
  <si>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</si>
  <si>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</si>
  <si>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</si>
  <si>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</si>
  <si>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</si>
  <si>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</si>
  <si>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</si>
  <si>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</si>
  <si>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</si>
  <si>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</si>
  <si>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</si>
  <si>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</si>
  <si>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</si>
  <si>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</si>
  <si>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</si>
  <si>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</si>
  <si>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</si>
  <si>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</si>
  <si>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</si>
  <si>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</si>
  <si>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</si>
  <si>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</si>
  <si>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</si>
  <si>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</si>
  <si>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</si>
  <si>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</si>
  <si>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</si>
  <si>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</si>
  <si>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</si>
  <si>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</si>
  <si>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</si>
  <si>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</si>
  <si>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</si>
  <si>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</si>
  <si>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</si>
  <si>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</si>
  <si>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</si>
  <si>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</si>
  <si>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</si>
  <si>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</si>
  <si>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</si>
  <si>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</si>
  <si>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</si>
  <si>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</si>
  <si>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</si>
  <si>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</si>
  <si>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</si>
  <si>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</si>
  <si>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</si>
  <si>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</si>
  <si>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</si>
  <si>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</si>
  <si>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</si>
  <si>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</si>
  <si>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</si>
  <si>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</si>
  <si>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</si>
  <si>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</si>
  <si>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</si>
  <si>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</si>
  <si>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</si>
  <si>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</si>
  <si>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</si>
  <si>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</si>
  <si>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</si>
  <si>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</si>
  <si>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</si>
  <si>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</si>
  <si>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</si>
  <si>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</si>
  <si>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</si>
  <si>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</si>
  <si>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</si>
  <si>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</si>
  <si>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</si>
  <si>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</si>
  <si>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</si>
  <si>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</si>
  <si>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</si>
  <si>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</si>
  <si>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</si>
  <si>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</si>
  <si>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</si>
  <si>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</si>
  <si>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</si>
  <si>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</si>
  <si>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</si>
  <si>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</si>
  <si>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</si>
  <si>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</si>
  <si>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</si>
  <si>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</si>
  <si>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</si>
  <si>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</si>
  <si>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</si>
  <si>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</si>
  <si>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</si>
  <si>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</si>
  <si>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</si>
  <si>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</si>
  <si>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</si>
  <si>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</si>
  <si>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</si>
  <si>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</si>
  <si>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</si>
  <si>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</si>
  <si>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</si>
  <si>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</si>
  <si>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</si>
  <si>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</si>
  <si>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</si>
  <si>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</si>
  <si>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</si>
  <si>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</si>
  <si>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</si>
  <si>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</si>
  <si>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</si>
  <si>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</si>
  <si>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</si>
  <si>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</si>
  <si>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</si>
  <si>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</si>
  <si>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</si>
  <si>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</si>
  <si>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</si>
  <si>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</si>
  <si>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</si>
  <si>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</si>
  <si>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</si>
  <si>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</si>
  <si>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</si>
  <si>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</si>
  <si>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</si>
  <si>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</si>
  <si>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</si>
  <si>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</si>
  <si>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</si>
  <si>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</si>
  <si>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</si>
  <si>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</si>
  <si>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</si>
  <si>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</si>
  <si>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</si>
  <si>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</si>
  <si>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</si>
  <si>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</si>
  <si>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</si>
  <si>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</si>
  <si>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</si>
  <si>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</si>
  <si>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</si>
  <si>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</si>
  <si>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</si>
  <si>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</si>
  <si>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</si>
  <si>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</si>
  <si>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</si>
  <si>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</si>
  <si>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</si>
  <si>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</si>
  <si>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</si>
  <si>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</si>
  <si>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</si>
  <si>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</si>
  <si>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</si>
  <si>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</si>
  <si>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</si>
  <si>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</si>
  <si>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</si>
  <si>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</si>
  <si>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</si>
  <si>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</si>
  <si>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</si>
  <si>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</si>
  <si>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</si>
  <si>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</si>
  <si>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</si>
  <si>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</si>
  <si>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</si>
  <si>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</si>
  <si>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</si>
  <si>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</si>
  <si>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</si>
  <si>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</si>
  <si>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</si>
  <si>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</si>
  <si>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</si>
  <si>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</si>
  <si>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</si>
  <si>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</si>
  <si>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</si>
  <si>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</si>
  <si>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</si>
  <si>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</si>
  <si>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</si>
  <si>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</si>
  <si>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</si>
  <si>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</si>
  <si>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</si>
  <si>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</si>
  <si>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</si>
  <si>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</si>
  <si>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</si>
  <si>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</si>
  <si>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</si>
  <si>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</si>
  <si>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</si>
  <si>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</si>
  <si>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</si>
  <si>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</si>
  <si>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</si>
  <si>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</si>
  <si>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</si>
  <si>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</si>
  <si>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</si>
  <si>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</si>
  <si>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</si>
  <si>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</si>
  <si>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</si>
  <si>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</si>
  <si>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</si>
  <si>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</si>
  <si>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</si>
  <si>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</si>
  <si>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</si>
  <si>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</si>
  <si>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</si>
  <si>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</si>
  <si>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</si>
  <si>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</si>
  <si>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</si>
  <si>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</si>
  <si>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</si>
  <si>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</si>
  <si>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</si>
  <si>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</si>
  <si>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</si>
  <si>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</si>
  <si>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</si>
  <si>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</si>
  <si>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</si>
  <si>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</si>
  <si>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</si>
  <si>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</si>
  <si>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</si>
  <si>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</si>
  <si>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</si>
  <si>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</si>
  <si>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</si>
  <si>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</si>
  <si>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</si>
  <si>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</si>
  <si>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</si>
  <si>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</si>
  <si>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</si>
  <si>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</si>
  <si>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</si>
  <si>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</si>
  <si>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</si>
  <si>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</si>
  <si>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</si>
  <si>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</si>
  <si>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</si>
  <si>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</si>
  <si>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</si>
  <si>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</si>
  <si>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</si>
  <si>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</si>
  <si>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</si>
  <si>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</si>
  <si>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</si>
  <si>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</si>
  <si>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</si>
  <si>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</si>
  <si>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</si>
  <si>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</si>
  <si>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</si>
  <si>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</si>
  <si>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</si>
  <si>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</si>
  <si>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</si>
  <si>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</si>
  <si>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</si>
  <si>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</si>
  <si>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</si>
  <si>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</si>
  <si>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</si>
  <si>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</si>
  <si>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</si>
  <si>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</si>
  <si>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</si>
  <si>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</si>
  <si>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</si>
  <si>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</si>
  <si>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</si>
  <si>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</si>
  <si>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</si>
  <si>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</si>
  <si>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</si>
  <si>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</si>
  <si>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</si>
  <si>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</si>
  <si>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</si>
  <si>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</si>
  <si>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</si>
  <si>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</si>
  <si>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</si>
  <si>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</si>
  <si>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</si>
  <si>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</si>
  <si>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</si>
  <si>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</si>
  <si>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</si>
  <si>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</si>
  <si>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</si>
  <si>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</si>
  <si>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</si>
  <si>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</si>
  <si>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</si>
  <si>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</si>
  <si>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</si>
  <si>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</si>
  <si>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</si>
  <si>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</si>
  <si>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</si>
  <si>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</si>
  <si>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</si>
  <si>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</si>
  <si>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</si>
  <si>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</si>
  <si>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</si>
  <si>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</si>
  <si>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</si>
  <si>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</si>
  <si>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</si>
  <si>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</si>
  <si>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</si>
  <si>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</si>
  <si>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</si>
  <si>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</si>
  <si>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</si>
  <si>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</si>
  <si>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</si>
  <si>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</si>
  <si>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</si>
  <si>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</si>
  <si>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</si>
  <si>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</si>
  <si>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</si>
  <si>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</si>
  <si>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</si>
  <si>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</si>
  <si>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</si>
  <si>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</si>
  <si>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</si>
  <si>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</si>
  <si>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</si>
  <si>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</si>
  <si>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</si>
  <si>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</si>
  <si>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</si>
  <si>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</si>
  <si>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</si>
  <si>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</si>
  <si>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</si>
  <si>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</si>
  <si>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</si>
  <si>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</si>
  <si>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</si>
  <si>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</si>
  <si>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</si>
  <si>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</si>
  <si>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</si>
  <si>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</si>
  <si>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</si>
  <si>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</si>
  <si>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</si>
  <si>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</si>
  <si>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</si>
  <si>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</si>
  <si>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</si>
  <si>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</si>
  <si>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</si>
  <si>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</si>
  <si>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</si>
  <si>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</si>
  <si>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</si>
  <si>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</si>
  <si>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</si>
  <si>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</si>
  <si>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</si>
  <si>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</si>
  <si>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</si>
  <si>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</si>
  <si>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</si>
  <si>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</si>
  <si>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</si>
  <si>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</si>
  <si>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</si>
  <si>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</si>
  <si>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</si>
  <si>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</si>
  <si>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</si>
  <si>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</si>
  <si>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</si>
  <si>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</si>
  <si>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</si>
  <si>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</si>
  <si>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</si>
  <si>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</si>
  <si>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</si>
  <si>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</si>
  <si>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</si>
  <si>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</si>
  <si>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</si>
  <si>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</si>
  <si>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</si>
  <si>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</si>
  <si>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</si>
  <si>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</si>
  <si>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</si>
  <si>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</si>
  <si>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</si>
  <si>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</si>
  <si>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</si>
  <si>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</si>
  <si>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</si>
  <si>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</si>
  <si>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</si>
  <si>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</si>
  <si>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</si>
  <si>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</si>
  <si>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</si>
  <si>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</si>
  <si>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</si>
  <si>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</si>
  <si>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</si>
  <si>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</si>
  <si>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</si>
  <si>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</si>
  <si>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</si>
  <si>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</si>
  <si>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</si>
  <si>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</si>
  <si>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</si>
  <si>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</si>
  <si>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</si>
  <si>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</si>
  <si>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</si>
  <si>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</si>
  <si>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</si>
  <si>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</si>
  <si>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</si>
  <si>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</si>
  <si>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</si>
  <si>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</si>
  <si>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</si>
  <si>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</si>
  <si>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</si>
  <si>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</si>
  <si>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</si>
  <si>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</si>
  <si>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</si>
  <si>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</si>
  <si>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</si>
  <si>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</si>
  <si>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</si>
  <si>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</si>
  <si>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</si>
  <si>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</si>
  <si>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</si>
  <si>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</si>
  <si>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</si>
  <si>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</si>
  <si>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</si>
  <si>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</si>
  <si>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</si>
  <si>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</si>
  <si>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</si>
  <si>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</si>
  <si>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</si>
  <si>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</si>
  <si>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</si>
  <si>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</si>
  <si>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</si>
  <si>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</si>
  <si>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</si>
  <si>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</si>
  <si>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</si>
  <si>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</si>
  <si>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</si>
  <si>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</si>
  <si>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</si>
  <si>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</si>
  <si>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</si>
  <si>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</si>
  <si>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</si>
  <si>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</si>
  <si>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</si>
  <si>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</si>
  <si>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</si>
  <si>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</si>
  <si>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</si>
  <si>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</si>
  <si>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</si>
  <si>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</si>
  <si>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</si>
  <si>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</si>
  <si>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</si>
  <si>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</si>
  <si>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</si>
  <si>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</si>
  <si>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</si>
  <si>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</si>
  <si>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</si>
  <si>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</si>
  <si>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</si>
  <si>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</si>
  <si>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</si>
  <si>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</si>
  <si>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</si>
  <si>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</si>
  <si>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</si>
  <si>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</si>
  <si>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</si>
  <si>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</si>
  <si>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</si>
  <si>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</si>
  <si>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</si>
  <si>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</si>
  <si>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</si>
  <si>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</si>
  <si>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</si>
  <si>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</si>
  <si>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</si>
  <si>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</si>
  <si>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</si>
  <si>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</si>
  <si>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</si>
  <si>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</si>
  <si>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</si>
  <si>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</si>
  <si>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</si>
  <si>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</si>
  <si>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</si>
  <si>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</si>
  <si>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</si>
  <si>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</si>
  <si>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</si>
  <si>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</si>
  <si>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</si>
  <si>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</si>
  <si>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</si>
  <si>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</si>
  <si>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</si>
  <si>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</si>
  <si>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</si>
  <si>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</si>
  <si>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</si>
  <si>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</si>
  <si>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</si>
  <si>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</si>
  <si>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</si>
  <si>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</si>
  <si>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</si>
  <si>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</si>
  <si>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</si>
  <si>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</si>
  <si>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</si>
  <si>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</si>
  <si>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</si>
  <si>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</si>
  <si>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</si>
  <si>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</si>
  <si>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</si>
  <si>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</si>
  <si>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</si>
  <si>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</si>
  <si>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</si>
  <si>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</si>
  <si>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</si>
  <si>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</si>
  <si>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</si>
  <si>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</si>
  <si>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</si>
  <si>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</si>
  <si>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</si>
  <si>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</si>
  <si>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</si>
  <si>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</si>
  <si>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</si>
  <si>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</si>
  <si>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</si>
  <si>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</si>
  <si>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</si>
  <si>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</si>
  <si>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</si>
  <si>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</si>
  <si>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</si>
  <si>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</si>
  <si>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</si>
  <si>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</si>
  <si>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</si>
  <si>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</si>
  <si>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</si>
  <si>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</si>
  <si>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</si>
  <si>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</si>
  <si>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</si>
  <si>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</si>
  <si>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</si>
  <si>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</si>
  <si>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</si>
  <si>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</si>
  <si>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</si>
  <si>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</si>
  <si>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</si>
  <si>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</si>
  <si>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</si>
  <si>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</si>
  <si>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</si>
  <si>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</si>
  <si>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</si>
  <si>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</si>
  <si>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</si>
  <si>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</si>
  <si>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</si>
  <si>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</si>
  <si>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</si>
  <si>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</si>
  <si>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</si>
  <si>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</si>
  <si>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</si>
  <si>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</si>
  <si>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</si>
  <si>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</si>
  <si>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</si>
  <si>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</si>
  <si>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</si>
  <si>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</si>
  <si>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</si>
  <si>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</si>
  <si>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</si>
  <si>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</si>
  <si>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</si>
  <si>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</si>
  <si>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</si>
  <si>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</si>
  <si>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</si>
  <si>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</si>
  <si>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</si>
  <si>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</si>
  <si>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</si>
  <si>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</si>
  <si>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</si>
  <si>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</si>
  <si>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</si>
  <si>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</si>
  <si>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</si>
  <si>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</si>
  <si>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</si>
  <si>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</si>
  <si>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</si>
  <si>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</si>
  <si>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</si>
  <si>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</si>
  <si>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</si>
  <si>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</si>
  <si>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</si>
  <si>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</si>
  <si>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</si>
  <si>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</si>
  <si>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</si>
  <si>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</si>
  <si>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</si>
  <si>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</si>
  <si>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</si>
  <si>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</si>
  <si>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</si>
  <si>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</si>
  <si>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</si>
  <si>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</si>
  <si>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</si>
  <si>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</si>
  <si>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</si>
  <si>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</si>
  <si>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</si>
  <si>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</si>
  <si>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</si>
  <si>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</si>
  <si>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</si>
  <si>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</si>
  <si>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</si>
  <si>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</si>
  <si>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</si>
  <si>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</si>
  <si>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</si>
  <si>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</si>
  <si>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</si>
  <si>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</si>
  <si>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</si>
  <si>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</si>
  <si>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</si>
  <si>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</si>
  <si>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</si>
  <si>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</si>
  <si>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</si>
  <si>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</si>
  <si>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</si>
  <si>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</si>
  <si>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</si>
  <si>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</si>
  <si>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</si>
  <si>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</si>
  <si>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</si>
  <si>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</si>
  <si>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</si>
  <si>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</si>
  <si>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</si>
  <si>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</si>
  <si>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</si>
  <si>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</si>
  <si>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</si>
  <si>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</si>
  <si>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</si>
  <si>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</si>
  <si>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</si>
  <si>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</si>
  <si>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</si>
  <si>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</si>
  <si>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</si>
  <si>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</si>
  <si>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</si>
  <si>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</si>
  <si>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</si>
  <si>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</si>
  <si>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</si>
  <si>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</si>
  <si>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</si>
  <si>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</si>
  <si>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</si>
  <si>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</si>
  <si>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</si>
  <si>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</si>
  <si>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</si>
  <si>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</si>
  <si>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</si>
  <si>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</si>
  <si>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</si>
  <si>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</si>
  <si>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</si>
  <si>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</si>
  <si>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</si>
  <si>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</si>
  <si>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</si>
  <si>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</si>
  <si>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</si>
  <si>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</si>
  <si>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</si>
  <si>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</si>
  <si>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</si>
  <si>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</si>
  <si>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</si>
  <si>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</si>
  <si>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</si>
  <si>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</si>
  <si>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</si>
  <si>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</si>
  <si>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</si>
  <si>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</si>
  <si>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</si>
  <si>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</si>
  <si>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</si>
  <si>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</si>
  <si>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</si>
  <si>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</si>
  <si>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</si>
  <si>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</si>
  <si>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</si>
  <si>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</si>
  <si>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</si>
  <si>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</si>
  <si>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</si>
  <si>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</si>
  <si>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</si>
  <si>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</si>
  <si>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</si>
  <si>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</si>
  <si>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</si>
  <si>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</si>
  <si>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</si>
  <si>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</si>
  <si>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</si>
  <si>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</si>
  <si>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</si>
  <si>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</si>
  <si>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</si>
  <si>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</si>
  <si>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</si>
  <si>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</si>
  <si>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</si>
  <si>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</si>
  <si>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</si>
  <si>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</si>
  <si>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</si>
  <si>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</si>
  <si>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</si>
  <si>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</si>
  <si>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</si>
  <si>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</si>
  <si>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</si>
  <si>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</si>
  <si>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</si>
  <si>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</si>
  <si>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</si>
  <si>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</si>
  <si>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</si>
  <si>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</si>
  <si>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</si>
  <si>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</si>
  <si>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</si>
  <si>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</si>
  <si>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</si>
  <si>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</si>
  <si>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</si>
  <si>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</si>
  <si>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</si>
  <si>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</si>
  <si>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</si>
  <si>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</si>
  <si>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</si>
  <si>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</si>
  <si>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</si>
  <si>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</si>
  <si>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</si>
  <si>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</si>
  <si>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</si>
  <si>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</si>
  <si>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</si>
  <si>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</si>
  <si>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</si>
  <si>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</si>
  <si>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</si>
  <si>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</si>
  <si>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</si>
  <si>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</si>
  <si>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</si>
  <si>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</si>
  <si>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</si>
  <si>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</si>
  <si>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</si>
  <si>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</si>
  <si>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</si>
  <si>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</si>
  <si>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</si>
  <si>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</si>
  <si>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</si>
  <si>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</si>
  <si>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</si>
  <si>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</si>
  <si>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</si>
  <si>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</si>
  <si>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</si>
  <si>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</si>
  <si>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</si>
  <si>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</si>
  <si>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</si>
  <si>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</si>
  <si>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</si>
  <si>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</si>
  <si>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</si>
  <si>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</si>
  <si>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</si>
  <si>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</si>
  <si>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</si>
  <si>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</si>
  <si>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</si>
  <si>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</si>
  <si>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</si>
  <si>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</si>
  <si>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</si>
  <si>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</si>
  <si>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</si>
  <si>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</si>
  <si>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</si>
  <si>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</si>
  <si>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</si>
  <si>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</si>
  <si>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</si>
  <si>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</si>
  <si>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</si>
  <si>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</si>
  <si>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</si>
  <si>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</si>
  <si>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</si>
  <si>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</si>
  <si>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</si>
  <si>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</si>
  <si>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</si>
  <si>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</si>
  <si>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</si>
  <si>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</si>
  <si>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</si>
  <si>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</si>
  <si>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</si>
  <si>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</si>
  <si>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</si>
  <si>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</si>
  <si>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</si>
  <si>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</si>
  <si>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</si>
  <si>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</si>
  <si>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</si>
  <si>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</si>
  <si>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</si>
  <si>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</si>
  <si>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</si>
  <si>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</si>
  <si>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</si>
  <si>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</si>
  <si>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</si>
  <si>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</si>
  <si>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</si>
  <si>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</si>
  <si>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</si>
  <si>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</si>
  <si>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</si>
  <si>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</si>
  <si>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</si>
  <si>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</si>
  <si>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</si>
  <si>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</si>
  <si>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</si>
  <si>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</si>
  <si>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</si>
  <si>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</si>
  <si>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</si>
  <si>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</si>
  <si>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</si>
  <si>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</si>
  <si>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</si>
  <si>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</si>
  <si>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</si>
  <si>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</si>
  <si>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</si>
  <si>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</si>
  <si>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</si>
  <si>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</si>
  <si>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</si>
  <si>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</si>
  <si>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</si>
  <si>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</si>
  <si>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</si>
  <si>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</si>
  <si>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</si>
  <si>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</si>
  <si>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</si>
  <si>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</si>
  <si>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</si>
  <si>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</si>
  <si>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</si>
  <si>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</si>
  <si>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</si>
  <si>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</si>
  <si>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</si>
  <si>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</si>
  <si>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</si>
  <si>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</si>
  <si>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</si>
  <si>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</si>
  <si>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</si>
  <si>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</si>
  <si>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</si>
  <si>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</si>
  <si>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</si>
  <si>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</si>
  <si>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</si>
  <si>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</si>
  <si>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</si>
  <si>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</si>
  <si>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</si>
  <si>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</si>
  <si>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</si>
  <si>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</si>
  <si>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</si>
  <si>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</si>
  <si>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</si>
  <si>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</si>
  <si>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</si>
  <si>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</si>
  <si>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</si>
  <si>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</si>
  <si>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</si>
  <si>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</si>
  <si>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</si>
  <si>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</si>
  <si>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</si>
  <si>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</si>
  <si>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</si>
  <si>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</si>
  <si>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</si>
  <si>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</si>
  <si>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</si>
  <si>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</si>
  <si>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</si>
  <si>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</si>
  <si>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</si>
  <si>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</si>
  <si>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</si>
  <si>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</si>
  <si>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</si>
  <si>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</si>
  <si>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</si>
  <si>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</si>
  <si>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</si>
  <si>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</si>
  <si>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</si>
  <si>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</si>
  <si>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</si>
  <si>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</si>
  <si>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</si>
  <si>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</si>
  <si>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</si>
  <si>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</si>
  <si>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</si>
  <si>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</si>
  <si>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</si>
  <si>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</si>
  <si>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</si>
  <si>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</si>
  <si>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</si>
  <si>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</si>
  <si>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</si>
  <si>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</si>
  <si>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</si>
  <si>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</si>
  <si>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</si>
  <si>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</si>
  <si>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</si>
  <si>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</si>
  <si>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</si>
  <si>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</si>
  <si>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</si>
  <si>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</si>
  <si>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</si>
  <si>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</si>
  <si>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</si>
  <si>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</si>
  <si>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</si>
  <si>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</si>
  <si>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</si>
  <si>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</si>
  <si>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</si>
  <si>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</si>
  <si>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</si>
  <si>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</si>
  <si>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</si>
  <si>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</si>
  <si>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</si>
  <si>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</si>
  <si>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</si>
  <si>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</si>
  <si>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</si>
  <si>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</si>
  <si>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</si>
  <si>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</si>
  <si>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</si>
  <si>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</si>
  <si>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</si>
  <si>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</si>
  <si>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</si>
  <si>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</si>
  <si>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</si>
  <si>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</si>
  <si>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</si>
  <si>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</si>
  <si>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</si>
  <si>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</si>
  <si>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</si>
  <si>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</si>
  <si>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</si>
  <si>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</si>
  <si>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</si>
  <si>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</si>
  <si>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</si>
  <si>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</si>
  <si>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</si>
  <si>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</si>
  <si>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</si>
  <si>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</si>
  <si>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</si>
  <si>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</si>
  <si>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</si>
  <si>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</si>
  <si>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</si>
  <si>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</si>
  <si>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</si>
  <si>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</si>
  <si>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</si>
  <si>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</si>
  <si>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</si>
  <si>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</si>
  <si>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</si>
  <si>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</si>
  <si>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</si>
  <si>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</si>
  <si>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</si>
  <si>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</si>
  <si>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</si>
  <si>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</si>
  <si>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</si>
  <si>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</si>
  <si>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</si>
  <si>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</si>
  <si>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</si>
  <si>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</si>
  <si>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</si>
  <si>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</si>
  <si>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</si>
  <si>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</si>
  <si>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</si>
  <si>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</si>
  <si>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</si>
  <si>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</si>
  <si>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</si>
  <si>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</si>
  <si>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</si>
  <si>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</si>
  <si>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</si>
  <si>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</si>
  <si>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</si>
  <si>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</si>
  <si>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</si>
  <si>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</si>
  <si>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</si>
  <si>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</si>
  <si>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</si>
  <si>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</si>
  <si>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</si>
  <si>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</si>
  <si>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</si>
  <si>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</si>
  <si>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</si>
  <si>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</si>
  <si>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</si>
  <si>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</si>
  <si>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</si>
  <si>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</si>
  <si>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</si>
  <si>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</si>
  <si>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</si>
  <si>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</si>
  <si>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</si>
  <si>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</si>
  <si>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</si>
  <si>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</si>
  <si>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</si>
  <si>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</si>
  <si>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</si>
  <si>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</si>
  <si>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</si>
  <si>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</si>
  <si>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</si>
  <si>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</si>
  <si>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</si>
  <si>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</si>
  <si>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</si>
  <si>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</si>
  <si>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</si>
  <si>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</si>
  <si>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</si>
  <si>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</si>
  <si>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</si>
  <si>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</si>
  <si>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</si>
  <si>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</si>
  <si>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</si>
  <si>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</si>
  <si>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</si>
  <si>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</si>
  <si>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</si>
  <si>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</si>
  <si>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</si>
  <si>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</si>
  <si>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</si>
  <si>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</si>
  <si>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</si>
  <si>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</si>
  <si>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</si>
  <si>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</si>
  <si>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</si>
  <si>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</si>
  <si>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</si>
  <si>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</si>
  <si>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</si>
  <si>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</si>
  <si>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</si>
  <si>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</si>
  <si>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</si>
  <si>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</si>
  <si>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</si>
  <si>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</si>
  <si>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</si>
  <si>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</si>
  <si>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</si>
  <si>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</si>
  <si>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</si>
  <si>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</si>
  <si>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</si>
  <si>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</si>
  <si>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</si>
  <si>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</si>
  <si>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</si>
  <si>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</si>
  <si>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</si>
  <si>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</si>
  <si>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</si>
  <si>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</si>
  <si>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</si>
  <si>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</si>
  <si>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</si>
  <si>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</si>
  <si>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</si>
  <si>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</si>
  <si>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</si>
  <si>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</si>
  <si>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</si>
  <si>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</si>
  <si>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</si>
  <si>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</si>
  <si>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</si>
  <si>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</si>
  <si>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</si>
  <si>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</si>
  <si>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</si>
  <si>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</si>
  <si>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</si>
  <si>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</si>
  <si>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</si>
  <si>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</si>
  <si>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</si>
  <si>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</si>
  <si>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</si>
  <si>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</si>
  <si>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</si>
  <si>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</si>
  <si>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</si>
  <si>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</si>
  <si>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</si>
  <si>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</si>
  <si>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</si>
  <si>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</si>
  <si>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</si>
  <si>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</si>
  <si>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</si>
  <si>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</si>
  <si>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</si>
  <si>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</si>
  <si>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</si>
  <si>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</si>
  <si>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</si>
  <si>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</si>
  <si>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</si>
  <si>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</si>
  <si>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</si>
  <si>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</si>
  <si>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</si>
  <si>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</si>
  <si>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</si>
  <si>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</si>
  <si>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</si>
  <si>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</si>
  <si>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</si>
  <si>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</si>
  <si>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</si>
  <si>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</si>
  <si>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</si>
  <si>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</si>
  <si>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</si>
  <si>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</si>
  <si>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</si>
  <si>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</si>
  <si>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</si>
  <si>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</si>
  <si>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</si>
  <si>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</si>
  <si>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</si>
  <si>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</si>
  <si>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</si>
  <si>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</si>
  <si>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</si>
  <si>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</si>
  <si>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</si>
  <si>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</si>
  <si>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</si>
  <si>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</si>
  <si>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</si>
  <si>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</si>
  <si>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</si>
  <si>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</si>
  <si>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</si>
  <si>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</si>
  <si>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</si>
  <si>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</si>
  <si>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</si>
  <si>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</si>
  <si>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</si>
  <si>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</si>
  <si>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</si>
  <si>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</si>
  <si>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</si>
  <si>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</si>
  <si>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</si>
  <si>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</si>
  <si>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</si>
  <si>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</si>
  <si>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</si>
  <si>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</si>
  <si>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</si>
  <si>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</si>
  <si>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</si>
  <si>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</si>
  <si>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</si>
  <si>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</si>
  <si>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</si>
  <si>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</si>
  <si>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</si>
  <si>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</si>
  <si>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</si>
  <si>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</si>
  <si>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</si>
  <si>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</si>
  <si>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</si>
  <si>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</si>
  <si>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</si>
  <si>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</si>
  <si>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</si>
  <si>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</si>
  <si>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</si>
  <si>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</si>
  <si>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</si>
  <si>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</si>
  <si>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</si>
  <si>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</si>
  <si>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</si>
  <si>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</si>
  <si>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</si>
  <si>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</si>
  <si>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</si>
  <si>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</si>
  <si>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</si>
  <si>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</si>
  <si>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</si>
  <si>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</si>
  <si>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</si>
  <si>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</si>
  <si>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</si>
  <si>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</si>
  <si>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</si>
  <si>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</si>
  <si>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</si>
  <si>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</si>
  <si>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</si>
  <si>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</si>
  <si>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</si>
  <si>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</si>
  <si>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</si>
  <si>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</si>
  <si>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</si>
  <si>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</si>
  <si>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</si>
  <si>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</si>
  <si>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</si>
  <si>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</si>
  <si>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</si>
  <si>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</si>
  <si>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</si>
  <si>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</si>
  <si>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</si>
  <si>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</si>
  <si>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</si>
  <si>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</si>
  <si>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</si>
  <si>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</si>
  <si>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</si>
  <si>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</si>
  <si>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</si>
  <si>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</si>
  <si>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</si>
  <si>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</si>
  <si>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</si>
  <si>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</si>
  <si>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</si>
  <si>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</si>
  <si>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</si>
  <si>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</si>
  <si>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</si>
  <si>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</si>
  <si>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</si>
  <si>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</si>
  <si>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</si>
  <si>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</si>
  <si>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</si>
  <si>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</si>
  <si>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</si>
  <si>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</si>
  <si>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</si>
  <si>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</si>
  <si>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</si>
  <si>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</si>
  <si>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</si>
  <si>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</si>
  <si>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</si>
  <si>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</si>
  <si>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</si>
  <si>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</si>
  <si>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</si>
  <si>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</si>
  <si>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</si>
  <si>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</si>
  <si>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</si>
  <si>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</si>
  <si>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</si>
  <si>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</si>
  <si>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</si>
  <si>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</si>
  <si>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</si>
  <si>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</si>
  <si>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</si>
  <si>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</si>
  <si>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</si>
  <si>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</si>
  <si>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</si>
  <si>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</si>
  <si>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</si>
  <si>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</si>
  <si>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</si>
  <si>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</si>
  <si>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</si>
  <si>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</si>
  <si>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</si>
  <si>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</si>
  <si>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</si>
  <si>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</si>
  <si>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</si>
  <si>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</si>
  <si>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</si>
  <si>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</si>
  <si>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</si>
  <si>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</si>
  <si>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</si>
  <si>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</si>
  <si>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</si>
  <si>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</si>
  <si>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</si>
  <si>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</si>
  <si>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</si>
  <si>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</si>
  <si>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</si>
  <si>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</si>
  <si>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</si>
  <si>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</si>
  <si>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</si>
  <si>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</si>
  <si>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</si>
  <si>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</si>
  <si>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</si>
  <si>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</si>
  <si>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</si>
  <si>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</si>
  <si>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</si>
  <si>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</si>
  <si>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</si>
  <si>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</si>
  <si>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</si>
  <si>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</si>
  <si>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</si>
  <si>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</si>
  <si>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</si>
  <si>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</si>
  <si>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</si>
  <si>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</si>
  <si>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</si>
  <si>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</si>
  <si>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</si>
  <si>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</si>
  <si>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</si>
  <si>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</si>
  <si>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</si>
  <si>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</si>
  <si>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</si>
  <si>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</si>
  <si>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</si>
  <si>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</si>
  <si>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</si>
  <si>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</si>
  <si>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</si>
  <si>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</si>
  <si>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</si>
  <si>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</si>
  <si>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</si>
  <si>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</si>
  <si>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</si>
  <si>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</si>
  <si>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</si>
  <si>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</si>
  <si>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</si>
  <si>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</si>
  <si>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</si>
  <si>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</si>
  <si>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</si>
  <si>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</si>
  <si>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</si>
  <si>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</si>
  <si>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</si>
  <si>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</si>
  <si>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</si>
  <si>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</si>
  <si>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</si>
  <si>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</si>
  <si>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</si>
  <si>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</si>
  <si>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</si>
  <si>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</si>
  <si>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</si>
  <si>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</si>
  <si>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</si>
  <si>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</si>
  <si>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</si>
  <si>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</si>
  <si>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</si>
  <si>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</si>
  <si>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</si>
  <si>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</si>
  <si>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</si>
  <si>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</si>
  <si>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</si>
  <si>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</si>
  <si>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</si>
  <si>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</si>
  <si>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</si>
  <si>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</si>
  <si>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</si>
  <si>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</si>
  <si>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</si>
  <si>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</si>
  <si>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</si>
  <si>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</si>
  <si>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</si>
  <si>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</si>
  <si>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</si>
  <si>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</si>
  <si>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</si>
  <si>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</si>
  <si>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</si>
  <si>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</si>
  <si>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</si>
  <si>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</si>
  <si>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</si>
  <si>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</si>
  <si>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</si>
  <si>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</si>
  <si>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</si>
  <si>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</si>
  <si>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</si>
  <si>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</si>
  <si>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</si>
  <si>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</si>
  <si>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</si>
  <si>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</si>
  <si>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</si>
  <si>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</si>
  <si>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</si>
  <si>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</si>
  <si>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</si>
  <si>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</si>
  <si>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</si>
  <si>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</si>
  <si>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</si>
  <si>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</si>
  <si>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</si>
  <si>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</si>
  <si>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</si>
  <si>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</si>
  <si>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</si>
  <si>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</si>
  <si>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</si>
  <si>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</si>
  <si>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</si>
  <si>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</si>
  <si>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</si>
  <si>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</si>
  <si>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</si>
  <si>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</si>
  <si>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</si>
  <si>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</si>
  <si>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</si>
  <si>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</si>
  <si>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</si>
  <si>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</si>
  <si>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</si>
  <si>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</si>
  <si>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</si>
  <si>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</si>
  <si>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</si>
  <si>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</si>
  <si>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</si>
  <si>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</si>
  <si>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</si>
  <si>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</si>
  <si>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</si>
  <si>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</si>
  <si>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</si>
  <si>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</si>
  <si>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</si>
  <si>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</si>
  <si>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</si>
  <si>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</si>
  <si>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</si>
  <si>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</si>
  <si>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</si>
  <si>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</si>
  <si>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</si>
  <si>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</si>
  <si>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</si>
  <si>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</si>
  <si>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</si>
  <si>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</si>
  <si>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</si>
  <si>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</si>
  <si>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</si>
  <si>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</si>
  <si>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</si>
  <si>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</si>
  <si>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</si>
  <si>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</si>
  <si>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</si>
  <si>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</si>
  <si>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</si>
  <si>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</si>
  <si>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</si>
  <si>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</si>
  <si>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</si>
  <si>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</si>
  <si>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</si>
  <si>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</si>
  <si>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</si>
  <si>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</si>
  <si>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</si>
  <si>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</si>
  <si>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</si>
  <si>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</si>
  <si>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</si>
  <si>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</si>
  <si>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</si>
  <si>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</si>
  <si>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</si>
  <si>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</si>
  <si>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</si>
  <si>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</si>
  <si>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</si>
  <si>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</si>
  <si>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</si>
  <si>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</si>
  <si>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</si>
  <si>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</si>
  <si>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</si>
  <si>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</si>
  <si>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</si>
  <si>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</si>
  <si>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</si>
  <si>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</si>
  <si>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</si>
  <si>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</si>
  <si>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</si>
  <si>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</si>
  <si>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</si>
  <si>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</si>
  <si>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</si>
  <si>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</si>
  <si>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</si>
  <si>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</si>
  <si>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</si>
  <si>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</si>
  <si>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</si>
  <si>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</si>
  <si>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</si>
  <si>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</si>
  <si>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</si>
  <si>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</si>
  <si>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</si>
  <si>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</si>
  <si>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</si>
  <si>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</si>
  <si>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</si>
  <si>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</si>
  <si>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</si>
  <si>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</si>
  <si>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</si>
  <si>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</si>
  <si>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</si>
  <si>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</si>
  <si>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</si>
  <si>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</si>
  <si>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</si>
  <si>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</si>
  <si>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</si>
  <si>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</si>
  <si>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</si>
  <si>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</si>
  <si>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</si>
  <si>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</si>
  <si>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</si>
  <si>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</si>
  <si>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</si>
  <si>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</si>
  <si>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</si>
  <si>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</si>
  <si>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</si>
  <si>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</si>
  <si>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</si>
  <si>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</si>
  <si>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</si>
  <si>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</si>
  <si>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</si>
  <si>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</si>
  <si>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</si>
  <si>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</si>
  <si>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</si>
  <si>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</si>
  <si>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</si>
  <si>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</si>
  <si>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</si>
  <si>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</si>
  <si>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</si>
  <si>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</si>
  <si>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</si>
  <si>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</si>
  <si>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</si>
  <si>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</si>
  <si>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</si>
  <si>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</si>
  <si>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</si>
  <si>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</si>
  <si>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</si>
  <si>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</si>
  <si>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</si>
  <si>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</si>
  <si>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</si>
  <si>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</si>
  <si>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</si>
  <si>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</si>
  <si>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</si>
  <si>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</si>
  <si>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</si>
  <si>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</si>
  <si>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</si>
  <si>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</si>
  <si>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</si>
  <si>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</si>
  <si>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</si>
  <si>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</si>
  <si>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</si>
  <si>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</si>
  <si>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</si>
  <si>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</si>
  <si>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</si>
  <si>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</si>
  <si>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</si>
  <si>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</si>
  <si>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</si>
  <si>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</si>
  <si>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</si>
  <si>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</si>
  <si>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</si>
  <si>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</si>
  <si>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</si>
  <si>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</si>
  <si>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</si>
  <si>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</si>
  <si>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</si>
  <si>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</si>
  <si>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</si>
  <si>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</si>
  <si>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</si>
  <si>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</si>
  <si>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</si>
  <si>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</si>
  <si>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</si>
  <si>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</si>
  <si>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</si>
  <si>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</si>
  <si>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</si>
  <si>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</si>
  <si>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</si>
  <si>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</si>
  <si>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</si>
  <si>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</si>
  <si>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</si>
  <si>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</si>
  <si>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</si>
  <si>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</si>
  <si>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</si>
  <si>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</si>
  <si>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</si>
  <si>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</si>
  <si>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</si>
  <si>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</si>
  <si>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</si>
  <si>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</si>
  <si>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</si>
  <si>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</si>
  <si>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</si>
  <si>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</si>
  <si>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</si>
  <si>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</si>
  <si>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</si>
  <si>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</si>
  <si>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</si>
  <si>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</si>
  <si>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</si>
  <si>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</si>
  <si>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</si>
  <si>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</si>
  <si>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</si>
  <si>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</si>
  <si>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</si>
  <si>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</si>
  <si>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</si>
  <si>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</si>
  <si>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</si>
  <si>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</si>
  <si>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</si>
  <si>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</si>
  <si>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</si>
  <si>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</si>
  <si>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</si>
  <si>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</si>
  <si>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</si>
  <si>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</si>
  <si>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</si>
  <si>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</si>
  <si>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</si>
  <si>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</si>
  <si>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</si>
  <si>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</si>
  <si>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</si>
  <si>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</si>
  <si>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</si>
  <si>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</si>
  <si>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</si>
  <si>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</si>
  <si>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</si>
  <si>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</si>
  <si>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</si>
  <si>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</si>
  <si>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</si>
  <si>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</si>
  <si>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</si>
  <si>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</si>
  <si>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</si>
  <si>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</si>
  <si>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</si>
  <si>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</si>
  <si>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</si>
  <si>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</si>
  <si>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</si>
  <si>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</si>
  <si>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</si>
  <si>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</si>
  <si>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</si>
  <si>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</si>
  <si>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</si>
  <si>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</si>
  <si>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</si>
  <si>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</si>
  <si>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</si>
  <si>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</si>
  <si>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</si>
  <si>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</si>
  <si>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</si>
  <si>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</si>
  <si>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</si>
  <si>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</si>
  <si>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</si>
  <si>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</si>
  <si>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</si>
  <si>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</si>
  <si>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</si>
  <si>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</si>
  <si>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</si>
  <si>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</si>
  <si>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</si>
  <si>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</si>
  <si>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</si>
  <si>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</si>
  <si>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</si>
  <si>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</si>
  <si>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</si>
  <si>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</si>
  <si>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</si>
  <si>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</si>
  <si>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</si>
  <si>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</si>
  <si>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</si>
  <si>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</si>
  <si>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</si>
  <si>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</si>
  <si>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</si>
  <si>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</si>
  <si>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</si>
  <si>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</si>
  <si>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</si>
  <si>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</si>
  <si>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</si>
  <si>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</si>
  <si>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</si>
  <si>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</si>
  <si>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</si>
  <si>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</si>
  <si>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</si>
  <si>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</si>
  <si>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</si>
  <si>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</si>
  <si>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</si>
  <si>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</si>
  <si>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</si>
  <si>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</si>
  <si>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</si>
  <si>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</si>
  <si>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</si>
  <si>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</si>
  <si>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</si>
  <si>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</si>
  <si>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</si>
  <si>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</si>
  <si>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</si>
  <si>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</si>
  <si>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</si>
  <si>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</si>
  <si>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</si>
  <si>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</si>
  <si>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</si>
  <si>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</si>
  <si>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</si>
  <si>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</si>
  <si>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</si>
  <si>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</si>
  <si>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</si>
  <si>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</si>
  <si>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</si>
  <si>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</si>
  <si>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</si>
  <si>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</si>
  <si>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</si>
  <si>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</si>
  <si>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</si>
  <si>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</si>
  <si>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</si>
  <si>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</si>
  <si>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</si>
  <si>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</si>
  <si>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</si>
  <si>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</si>
  <si>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</si>
  <si>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</si>
  <si>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</si>
  <si>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</si>
  <si>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</si>
  <si>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</si>
  <si>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</si>
  <si>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</si>
  <si>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</si>
  <si>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</si>
  <si>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</si>
  <si>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</si>
  <si>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</si>
  <si>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</si>
  <si>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</si>
  <si>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</si>
  <si>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</si>
  <si>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</si>
  <si>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</si>
  <si>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</si>
  <si>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</si>
  <si>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</si>
  <si>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</si>
  <si>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</si>
  <si>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</si>
  <si>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</si>
  <si>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</si>
  <si>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</si>
  <si>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</si>
  <si>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</si>
  <si>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</si>
  <si>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</si>
  <si>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</si>
  <si>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</si>
  <si>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</si>
  <si>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</si>
  <si>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</si>
  <si>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</si>
  <si>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</si>
  <si>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</si>
  <si>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</si>
  <si>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</si>
  <si>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</si>
  <si>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</si>
  <si>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</si>
  <si>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</si>
  <si>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</si>
  <si>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</si>
  <si>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</si>
  <si>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</si>
  <si>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</si>
  <si>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</si>
  <si>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</si>
  <si>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</si>
  <si>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</si>
  <si>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</si>
  <si>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</si>
  <si>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</si>
  <si>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</si>
  <si>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</si>
  <si>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</si>
  <si>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</si>
  <si>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</si>
  <si>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</si>
  <si>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</si>
  <si>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</si>
  <si>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</si>
  <si>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</si>
  <si>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</si>
  <si>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</si>
  <si>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</si>
  <si>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</si>
  <si>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</si>
  <si>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</si>
  <si>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</si>
  <si>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</si>
  <si>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</si>
  <si>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</si>
  <si>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</si>
  <si>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</si>
  <si>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</si>
  <si>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</si>
  <si>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</si>
  <si>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</si>
  <si>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</si>
  <si>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</si>
  <si>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</si>
  <si>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</si>
  <si>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</si>
  <si>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</si>
  <si>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</si>
  <si>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</si>
  <si>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</si>
  <si>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</si>
  <si>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</si>
  <si>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</si>
  <si>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</si>
  <si>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</si>
  <si>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</si>
  <si>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</si>
  <si>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</si>
  <si>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</si>
  <si>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</si>
  <si>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</si>
  <si>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</si>
  <si>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</si>
  <si>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</si>
  <si>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</si>
  <si>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</si>
  <si>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</si>
  <si>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</si>
  <si>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</si>
  <si>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</si>
  <si>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</si>
  <si>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</si>
  <si>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</si>
  <si>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</si>
  <si>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</si>
  <si>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</si>
  <si>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</si>
  <si>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</si>
  <si>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</si>
  <si>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</si>
  <si>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</si>
  <si>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</si>
  <si>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</si>
  <si>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</si>
  <si>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</si>
  <si>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</si>
  <si>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</si>
  <si>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</si>
  <si>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</si>
  <si>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</si>
  <si>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</si>
  <si>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</si>
  <si>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</si>
  <si>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</si>
  <si>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</si>
  <si>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</si>
  <si>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</si>
  <si>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</si>
  <si>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</si>
  <si>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</si>
  <si>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</si>
  <si>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</si>
  <si>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</si>
  <si>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</si>
  <si>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</si>
  <si>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</si>
  <si>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</si>
  <si>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</si>
  <si>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</si>
  <si>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</si>
  <si>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</si>
  <si>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</si>
  <si>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</si>
  <si>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</si>
  <si>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</si>
  <si>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</si>
  <si>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</si>
  <si>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</si>
  <si>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</si>
  <si>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</si>
  <si>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</si>
  <si>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</si>
  <si>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</si>
  <si>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</si>
  <si>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</si>
  <si>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</si>
  <si>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</si>
  <si>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</si>
  <si>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</si>
  <si>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</si>
  <si>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</si>
  <si>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</si>
  <si>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</si>
  <si>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</si>
  <si>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</si>
  <si>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</si>
  <si>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</si>
  <si>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</si>
  <si>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</si>
  <si>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</si>
  <si>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</si>
  <si>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</si>
  <si>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</si>
  <si>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</si>
  <si>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</si>
  <si>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</si>
  <si>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</si>
  <si>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</si>
  <si>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</si>
  <si>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</si>
  <si>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</si>
  <si>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</si>
  <si>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</si>
  <si>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</si>
  <si>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</si>
  <si>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</si>
  <si>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</si>
  <si>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</si>
  <si>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</si>
  <si>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</si>
  <si>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</si>
  <si>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</si>
  <si>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</si>
  <si>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</si>
  <si>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</si>
  <si>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</si>
  <si>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</si>
  <si>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</si>
  <si>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</si>
  <si>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</si>
  <si>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</si>
  <si>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</si>
  <si>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</si>
  <si>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</si>
  <si>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</si>
  <si>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</si>
  <si>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</si>
  <si>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</si>
  <si>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</si>
  <si>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</si>
  <si>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</si>
  <si>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</si>
  <si>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</si>
  <si>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</si>
  <si>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</si>
  <si>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</si>
  <si>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</si>
  <si>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</si>
  <si>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</si>
  <si>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</si>
  <si>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</si>
  <si>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</si>
  <si>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</si>
  <si>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</si>
  <si>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</si>
  <si>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</si>
  <si>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</si>
  <si>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</si>
  <si>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</si>
  <si>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</si>
  <si>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</si>
  <si>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</si>
  <si>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</si>
  <si>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</si>
  <si>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</si>
  <si>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</si>
  <si>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</si>
  <si>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</si>
  <si>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</si>
  <si>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</si>
  <si>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</si>
  <si>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</si>
  <si>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</si>
  <si>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</si>
  <si>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</si>
  <si>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</si>
  <si>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</si>
  <si>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</si>
  <si>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</si>
  <si>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</si>
  <si>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</si>
  <si>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</si>
  <si>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</si>
  <si>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</si>
  <si>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</si>
  <si>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</si>
  <si>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</si>
  <si>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</si>
  <si>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</si>
  <si>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</si>
  <si>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</si>
  <si>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</si>
  <si>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</si>
  <si>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</si>
  <si>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</si>
  <si>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</si>
  <si>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</si>
  <si>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</si>
  <si>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</si>
  <si>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</si>
  <si>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</si>
  <si>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</si>
  <si>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</si>
  <si>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</si>
  <si>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</si>
  <si>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</si>
  <si>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</si>
  <si>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</si>
  <si>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</si>
  <si>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</si>
  <si>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</si>
  <si>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</si>
  <si>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</si>
  <si>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</si>
  <si>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</si>
  <si>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</si>
  <si>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</si>
  <si>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</si>
  <si>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</si>
  <si>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</si>
  <si>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</si>
  <si>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</si>
  <si>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</si>
  <si>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</si>
  <si>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</si>
  <si>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</si>
  <si>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</si>
  <si>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</si>
  <si>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</si>
  <si>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</si>
  <si>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</si>
  <si>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</si>
  <si>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</si>
  <si>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</si>
  <si>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</si>
  <si>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</si>
  <si>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</si>
  <si>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</si>
  <si>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</si>
  <si>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</si>
  <si>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</si>
  <si>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</si>
  <si>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</si>
  <si>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</si>
  <si>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</si>
  <si>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</si>
  <si>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</si>
  <si>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</si>
  <si>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</si>
  <si>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</si>
  <si>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</si>
  <si>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</si>
  <si>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</si>
  <si>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</si>
  <si>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</si>
  <si>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</si>
  <si>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</si>
  <si>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</si>
  <si>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</si>
  <si>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</si>
  <si>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</si>
  <si>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</si>
  <si>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</si>
  <si>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</si>
  <si>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</si>
  <si>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</si>
  <si>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</si>
  <si>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</si>
  <si>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</si>
  <si>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</si>
  <si>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</si>
  <si>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</si>
  <si>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</si>
  <si>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</si>
  <si>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</si>
  <si>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</si>
  <si>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</si>
  <si>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</si>
  <si>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</si>
  <si>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</si>
  <si>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</si>
  <si>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</si>
  <si>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</si>
  <si>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</si>
  <si>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</si>
  <si>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</si>
  <si>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</si>
  <si>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</si>
  <si>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</si>
  <si>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</si>
  <si>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</si>
  <si>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</si>
  <si>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</si>
  <si>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</si>
  <si>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</si>
  <si>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</si>
  <si>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</si>
  <si>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</si>
  <si>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</si>
  <si>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</si>
  <si>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</si>
  <si>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</si>
  <si>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</si>
  <si>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</si>
  <si>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</si>
  <si>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</si>
  <si>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</si>
  <si>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</si>
  <si>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</si>
  <si>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</si>
  <si>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</si>
  <si>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</si>
  <si>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</si>
  <si>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</si>
  <si>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</si>
  <si>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</si>
  <si>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</si>
  <si>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</si>
  <si>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</si>
  <si>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</si>
  <si>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</si>
  <si>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</si>
  <si>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</si>
  <si>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</si>
  <si>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</si>
  <si>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</si>
  <si>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</si>
  <si>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</si>
  <si>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</si>
  <si>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</si>
  <si>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</si>
  <si>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</si>
  <si>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</si>
  <si>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</si>
  <si>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</si>
  <si>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</si>
  <si>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</si>
  <si>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</si>
  <si>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</si>
  <si>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</si>
  <si>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</si>
  <si>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</si>
  <si>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</si>
  <si>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</si>
  <si>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</si>
  <si>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</si>
  <si>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</si>
  <si>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</si>
  <si>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</si>
  <si>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</si>
  <si>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</si>
  <si>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</si>
  <si>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</si>
  <si>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</si>
  <si>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</si>
  <si>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</si>
  <si>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</si>
  <si>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</si>
  <si>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</si>
  <si>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</si>
  <si>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</si>
  <si>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</si>
  <si>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</si>
  <si>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</si>
  <si>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</si>
  <si>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</si>
  <si>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</si>
  <si>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</si>
  <si>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</si>
  <si>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</si>
  <si>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</si>
  <si>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</si>
  <si>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</si>
  <si>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</si>
  <si>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</si>
  <si>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</si>
  <si>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</si>
  <si>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</si>
  <si>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</si>
  <si>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</si>
  <si>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</si>
  <si>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</si>
  <si>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</si>
  <si>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</si>
  <si>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</si>
  <si>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</si>
  <si>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</si>
  <si>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</si>
  <si>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</si>
  <si>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</si>
  <si>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</si>
  <si>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</si>
  <si>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</si>
  <si>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</si>
  <si>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</si>
  <si>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</si>
  <si>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</si>
  <si>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</si>
  <si>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</si>
  <si>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</si>
  <si>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</si>
  <si>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</si>
  <si>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</si>
  <si>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</si>
  <si>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</si>
  <si>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</si>
  <si>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</si>
  <si>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</si>
  <si>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</si>
  <si>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</si>
  <si>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</si>
  <si>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</si>
  <si>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</si>
  <si>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</si>
  <si>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</si>
  <si>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</si>
  <si>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</si>
  <si>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</si>
  <si>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</si>
  <si>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</si>
  <si>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</si>
  <si>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</si>
  <si>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</si>
  <si>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</si>
  <si>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</si>
  <si>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</si>
  <si>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</si>
  <si>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</si>
  <si>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</si>
  <si>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</si>
  <si>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</si>
  <si>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</si>
  <si>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</si>
  <si>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</si>
  <si>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</si>
  <si>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</si>
  <si>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</si>
  <si>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</si>
  <si>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</si>
  <si>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</si>
  <si>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</si>
  <si>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</si>
  <si>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</si>
  <si>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</si>
  <si>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</si>
  <si>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</si>
  <si>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</si>
  <si>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</si>
  <si>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</si>
  <si>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</si>
  <si>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</si>
  <si>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</si>
  <si>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</si>
  <si>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</si>
  <si>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</si>
  <si>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</si>
  <si>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</si>
  <si>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</si>
  <si>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</si>
  <si>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</si>
  <si>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</si>
  <si>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</si>
  <si>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</si>
  <si>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</si>
  <si>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</si>
  <si>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</si>
  <si>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</si>
  <si>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</si>
  <si>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</si>
  <si>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</si>
  <si>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</si>
  <si>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</si>
  <si>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</si>
  <si>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</si>
  <si>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</si>
  <si>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</si>
  <si>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</si>
  <si>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</si>
  <si>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</si>
  <si>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</si>
  <si>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</si>
  <si>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</si>
  <si>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</si>
  <si>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</si>
  <si>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</si>
  <si>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</si>
  <si>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</si>
  <si>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</si>
  <si>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</si>
  <si>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</si>
  <si>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</si>
  <si>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</si>
  <si>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</si>
  <si>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</si>
  <si>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</si>
  <si>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</si>
  <si>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</si>
  <si>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</si>
  <si>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</si>
  <si>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</si>
  <si>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</si>
  <si>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</si>
  <si>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</si>
  <si>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</si>
  <si>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</si>
  <si>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</si>
  <si>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</si>
  <si>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</si>
  <si>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</si>
  <si>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</si>
  <si>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</si>
  <si>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</si>
  <si>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</si>
  <si>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</si>
  <si>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</si>
  <si>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</si>
  <si>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</si>
  <si>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</si>
  <si>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</si>
  <si>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</si>
  <si>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</si>
  <si>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</si>
  <si>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</si>
  <si>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</si>
  <si>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</si>
  <si>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</si>
  <si>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</si>
  <si>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</si>
  <si>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</si>
  <si>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</si>
  <si>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</si>
  <si>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</si>
  <si>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</si>
  <si>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</si>
  <si>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</si>
  <si>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</si>
  <si>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</si>
  <si>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</si>
  <si>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</si>
  <si>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</si>
  <si>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</si>
  <si>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</si>
  <si>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</si>
  <si>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</si>
  <si>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</si>
  <si>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</si>
  <si>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</si>
  <si>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</si>
  <si>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</si>
  <si>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</si>
  <si>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</si>
  <si>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</si>
  <si>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</si>
  <si>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</si>
  <si>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</si>
  <si>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</si>
  <si>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</si>
  <si>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</si>
  <si>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</si>
  <si>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</si>
  <si>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</si>
  <si>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</si>
  <si>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</si>
  <si>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</si>
  <si>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</si>
  <si>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</si>
  <si>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</si>
  <si>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</si>
  <si>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</si>
  <si>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</si>
  <si>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</si>
  <si>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</si>
  <si>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</si>
  <si>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</si>
  <si>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</si>
  <si>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</si>
  <si>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</si>
  <si>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</si>
  <si>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</si>
  <si>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</si>
  <si>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</si>
  <si>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</si>
  <si>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</si>
  <si>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</si>
  <si>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</si>
  <si>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</si>
  <si>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</si>
  <si>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</si>
  <si>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</si>
  <si>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</si>
  <si>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</si>
  <si>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</si>
  <si>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</si>
  <si>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</si>
  <si>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</si>
  <si>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</si>
  <si>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</si>
  <si>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</si>
  <si>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</si>
  <si>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</si>
  <si>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</si>
  <si>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</si>
  <si>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</si>
  <si>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</si>
  <si>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</si>
  <si>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</si>
  <si>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</si>
  <si>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</si>
  <si>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</si>
  <si>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</si>
  <si>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</si>
  <si>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</si>
  <si>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</si>
  <si>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</si>
  <si>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</si>
  <si>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</si>
  <si>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</si>
  <si>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</si>
  <si>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</si>
  <si>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</si>
  <si>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</si>
  <si>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</si>
  <si>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</si>
  <si>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</si>
  <si>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</si>
  <si>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</si>
  <si>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</si>
  <si>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</si>
  <si>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</si>
  <si>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</si>
  <si>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</si>
  <si>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</si>
  <si>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</si>
  <si>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</si>
  <si>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</si>
  <si>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</si>
  <si>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</si>
  <si>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</si>
  <si>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</si>
  <si>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</si>
  <si>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</si>
  <si>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</si>
  <si>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</si>
  <si>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</si>
  <si>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</si>
  <si>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</si>
  <si>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</si>
  <si>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</si>
  <si>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</si>
  <si>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</si>
  <si>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</si>
  <si>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</si>
  <si>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</si>
  <si>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</si>
  <si>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</si>
  <si>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</si>
  <si>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</si>
  <si>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</si>
  <si>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</si>
  <si>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</si>
  <si>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</si>
  <si>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</si>
  <si>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</si>
  <si>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</si>
  <si>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</si>
  <si>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</si>
  <si>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</si>
  <si>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</si>
  <si>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</si>
  <si>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</si>
  <si>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</si>
  <si>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</si>
  <si>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</si>
  <si>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</si>
  <si>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</si>
  <si>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</si>
  <si>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</si>
  <si>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</si>
  <si>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</si>
  <si>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</si>
  <si>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</si>
  <si>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</si>
  <si>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</si>
  <si>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</si>
  <si>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</si>
  <si>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</si>
  <si>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</si>
  <si>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</si>
  <si>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</si>
  <si>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</si>
  <si>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</si>
  <si>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</si>
  <si>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</si>
  <si>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</si>
  <si>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</si>
  <si>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</si>
  <si>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</si>
  <si>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</si>
  <si>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</si>
  <si>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</si>
  <si>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</si>
  <si>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</si>
  <si>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</si>
  <si>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</si>
  <si>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</si>
  <si>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</si>
  <si>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</si>
  <si>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</si>
  <si>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</si>
  <si>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</si>
  <si>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</si>
  <si>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</si>
  <si>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</si>
  <si>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</si>
  <si>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</si>
  <si>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</si>
  <si>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</si>
  <si>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</si>
  <si>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</si>
  <si>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</si>
  <si>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</si>
  <si>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</si>
  <si>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</si>
  <si>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</si>
  <si>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</si>
  <si>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</si>
  <si>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</si>
  <si>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</si>
  <si>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</si>
  <si>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</si>
  <si>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</si>
  <si>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</si>
  <si>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</si>
  <si>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</si>
  <si>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</si>
  <si>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</si>
  <si>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</si>
  <si>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</si>
  <si>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</si>
  <si>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</si>
  <si>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</si>
  <si>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</si>
  <si>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</si>
  <si>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</si>
  <si>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</si>
  <si>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</si>
  <si>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</si>
  <si>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</si>
  <si>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</si>
  <si>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</si>
  <si>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</si>
  <si>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</si>
  <si>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</si>
  <si>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</si>
  <si>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</si>
  <si>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</si>
  <si>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</si>
  <si>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</si>
  <si>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</si>
  <si>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</si>
  <si>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</si>
  <si>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</si>
  <si>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</si>
  <si>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</si>
  <si>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</si>
  <si>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</si>
  <si>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</si>
  <si>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</si>
  <si>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</si>
  <si>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</si>
  <si>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</si>
  <si>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</si>
  <si>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</si>
  <si>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</si>
  <si>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</si>
  <si>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</si>
  <si>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</si>
  <si>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</si>
  <si>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</si>
  <si>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</si>
  <si>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</si>
  <si>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</si>
  <si>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</si>
  <si>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</si>
  <si>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</si>
  <si>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</si>
  <si>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</si>
  <si>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</si>
  <si>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</si>
  <si>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</si>
  <si>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</si>
  <si>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</si>
  <si>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</si>
  <si>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</si>
  <si>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</si>
  <si>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</si>
  <si>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</si>
  <si>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</si>
  <si>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</si>
  <si>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</si>
  <si>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</si>
  <si>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</si>
  <si>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</si>
  <si>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</si>
  <si>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</si>
  <si>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</si>
  <si>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</si>
  <si>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</si>
  <si>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</si>
  <si>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</si>
  <si>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</si>
  <si>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</si>
  <si>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</si>
  <si>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</si>
  <si>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</si>
  <si>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</si>
  <si>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</si>
  <si>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</si>
  <si>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</si>
  <si>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</si>
  <si>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</si>
  <si>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</si>
  <si>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</si>
  <si>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</si>
  <si>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</si>
  <si>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</si>
  <si>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</si>
  <si>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</si>
  <si>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</si>
  <si>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</si>
  <si>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</si>
  <si>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</si>
  <si>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</si>
  <si>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</si>
  <si>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</si>
  <si>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</si>
  <si>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</si>
  <si>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</si>
  <si>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</si>
  <si>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</si>
  <si>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</si>
  <si>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</si>
  <si>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</si>
  <si>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</si>
  <si>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</si>
  <si>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</si>
  <si>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</si>
  <si>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</si>
  <si>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</si>
  <si>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</si>
  <si>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</si>
  <si>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</si>
  <si>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</si>
  <si>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</si>
  <si>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</si>
  <si>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</si>
  <si>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</si>
  <si>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</si>
  <si>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</si>
  <si>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</si>
  <si>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</si>
  <si>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</si>
  <si>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</si>
  <si>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</si>
  <si>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</si>
  <si>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</si>
  <si>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</si>
  <si>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</si>
  <si>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</si>
  <si>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</si>
  <si>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</si>
  <si>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</si>
  <si>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</si>
  <si>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</si>
  <si>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</si>
  <si>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</si>
  <si>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</si>
  <si>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</si>
  <si>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</si>
  <si>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</si>
  <si>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</si>
  <si>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</si>
  <si>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</si>
  <si>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</si>
  <si>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</si>
  <si>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</si>
  <si>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</si>
  <si>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</si>
  <si>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</si>
  <si>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</si>
  <si>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</si>
  <si>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</si>
  <si>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</si>
  <si>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</si>
  <si>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</si>
  <si>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</si>
  <si>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</si>
  <si>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</si>
  <si>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</si>
  <si>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</si>
  <si>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</si>
  <si>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</si>
  <si>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</si>
  <si>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</si>
  <si>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</si>
  <si>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</si>
  <si>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</si>
  <si>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</si>
  <si>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</si>
  <si>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</si>
  <si>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</si>
  <si>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</si>
  <si>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</si>
  <si>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</si>
  <si>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</si>
  <si>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</si>
  <si>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</si>
  <si>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</si>
  <si>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</si>
  <si>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</si>
  <si>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</si>
  <si>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</si>
  <si>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</si>
  <si>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</si>
  <si>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</si>
  <si>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</si>
  <si>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</si>
  <si>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</si>
  <si>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</si>
  <si>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</si>
  <si>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</si>
  <si>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</si>
  <si>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</si>
  <si>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</si>
  <si>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</si>
  <si>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</si>
  <si>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</si>
  <si>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</si>
  <si>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</si>
  <si>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</si>
  <si>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</si>
  <si>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</si>
  <si>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</si>
  <si>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</si>
  <si>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</si>
  <si>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</si>
  <si>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</si>
  <si>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</si>
  <si>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</si>
  <si>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</si>
  <si>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</si>
  <si>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</si>
  <si>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</si>
  <si>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</si>
  <si>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</si>
  <si>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</si>
  <si>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</si>
  <si>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</si>
  <si>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</si>
  <si>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</si>
  <si>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</si>
  <si>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</si>
  <si>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</si>
  <si>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</si>
  <si>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</si>
  <si>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</si>
  <si>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</si>
  <si>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</si>
  <si>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</si>
  <si>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</si>
  <si>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</si>
  <si>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</si>
  <si>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</si>
  <si>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</si>
  <si>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</si>
  <si>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</si>
  <si>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</si>
  <si>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</si>
  <si>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</si>
  <si>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</si>
  <si>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</si>
  <si>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</si>
  <si>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</si>
  <si>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</si>
  <si>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</si>
  <si>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</si>
  <si>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</si>
  <si>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</si>
  <si>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</si>
  <si>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</si>
  <si>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</si>
  <si>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</si>
  <si>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</si>
  <si>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</si>
  <si>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</si>
  <si>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</si>
  <si>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</si>
  <si>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</si>
  <si>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</si>
  <si>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</si>
  <si>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</si>
  <si>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</si>
  <si>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</si>
  <si>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</si>
  <si>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</si>
  <si>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</si>
  <si>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</si>
  <si>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</si>
  <si>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</si>
  <si>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</si>
  <si>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</si>
  <si>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</si>
  <si>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</si>
  <si>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</si>
  <si>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</si>
  <si>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</si>
  <si>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</si>
  <si>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</si>
  <si>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</si>
  <si>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</si>
  <si>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</si>
  <si>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</si>
  <si>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</si>
  <si>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</si>
  <si>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</si>
  <si>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</si>
  <si>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</si>
  <si>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</si>
  <si>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</si>
  <si>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</si>
  <si>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</si>
  <si>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</si>
  <si>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</si>
  <si>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</si>
  <si>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</si>
  <si>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</si>
  <si>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</si>
  <si>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</si>
  <si>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</si>
  <si>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</si>
  <si>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</si>
  <si>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</si>
  <si>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</si>
  <si>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</si>
  <si>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</si>
  <si>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</si>
  <si>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</si>
  <si>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</si>
  <si>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</si>
  <si>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</si>
  <si>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</si>
  <si>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</si>
  <si>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</si>
  <si>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</si>
  <si>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</si>
  <si>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</si>
  <si>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</si>
  <si>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</si>
  <si>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</si>
  <si>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</si>
  <si>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</si>
  <si>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</si>
  <si>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</si>
  <si>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</si>
  <si>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</si>
  <si>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</si>
  <si>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</si>
  <si>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</si>
  <si>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</si>
  <si>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</si>
  <si>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</si>
  <si>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</si>
  <si>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</si>
  <si>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</si>
  <si>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</si>
  <si>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</si>
  <si>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</si>
  <si>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</si>
  <si>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</si>
  <si>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</si>
  <si>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</si>
  <si>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</si>
  <si>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</si>
  <si>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</si>
  <si>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</si>
  <si>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</si>
  <si>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</si>
  <si>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</si>
  <si>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</si>
  <si>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</si>
  <si>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</si>
  <si>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</si>
  <si>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</si>
  <si>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</si>
  <si>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</si>
  <si>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</si>
  <si>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</si>
  <si>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</si>
  <si>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</si>
  <si>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</si>
  <si>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</si>
  <si>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</si>
  <si>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</si>
  <si>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</si>
  <si>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</si>
  <si>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</si>
  <si>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</si>
  <si>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</si>
  <si>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</si>
  <si>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</si>
  <si>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</si>
  <si>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</si>
  <si>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</si>
  <si>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</si>
  <si>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</si>
  <si>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</si>
  <si>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</si>
  <si>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</si>
  <si>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</si>
  <si>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</si>
  <si>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</si>
  <si>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</si>
  <si>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</si>
  <si>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</si>
  <si>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</si>
  <si>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</si>
  <si>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</si>
  <si>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</si>
  <si>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</si>
  <si>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</si>
  <si>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</si>
  <si>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</si>
  <si>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</si>
  <si>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</si>
  <si>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</si>
  <si>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</si>
  <si>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</si>
  <si>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</si>
  <si>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</si>
  <si>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</si>
  <si>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</si>
  <si>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</si>
  <si>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</si>
  <si>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</si>
  <si>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</si>
  <si>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</si>
  <si>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</si>
  <si>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</si>
  <si>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</si>
  <si>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</si>
  <si>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</si>
  <si>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</si>
  <si>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</si>
  <si>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</si>
  <si>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</si>
  <si>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</si>
  <si>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</si>
  <si>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</si>
  <si>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</si>
  <si>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</si>
  <si>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</si>
  <si>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</si>
  <si>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</si>
  <si>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</si>
  <si>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</si>
  <si>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</si>
  <si>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</si>
  <si>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</si>
  <si>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</si>
  <si>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</si>
  <si>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</si>
  <si>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</si>
  <si>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</si>
  <si>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</si>
  <si>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</si>
  <si>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</si>
  <si>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</si>
  <si>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</si>
  <si>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</si>
  <si>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</si>
  <si>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</si>
  <si>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</si>
  <si>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</si>
  <si>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</si>
  <si>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</si>
  <si>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</si>
  <si>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</si>
  <si>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</si>
  <si>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</si>
  <si>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</si>
  <si>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</si>
  <si>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</si>
  <si>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</si>
  <si>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</si>
  <si>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</si>
  <si>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</si>
  <si>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</si>
  <si>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</si>
  <si>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</si>
  <si>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</si>
  <si>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</si>
  <si>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</si>
  <si>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</si>
  <si>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</si>
  <si>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</si>
  <si>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</si>
  <si>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</si>
  <si>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</si>
  <si>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</si>
  <si>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</si>
  <si>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</si>
  <si>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</si>
  <si>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</si>
  <si>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</si>
  <si>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</si>
  <si>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</si>
  <si>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</si>
  <si>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</si>
  <si>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</si>
  <si>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</si>
  <si>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</si>
  <si>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</si>
  <si>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</si>
  <si>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</si>
  <si>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</si>
  <si>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</si>
  <si>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</si>
  <si>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</si>
  <si>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</si>
  <si>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</si>
  <si>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</si>
  <si>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</si>
  <si>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</si>
  <si>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</si>
  <si>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</si>
  <si>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</si>
  <si>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</si>
  <si>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</si>
  <si>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</si>
  <si>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</si>
  <si>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</si>
  <si>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</si>
  <si>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</si>
  <si>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</si>
  <si>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</si>
  <si>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</si>
  <si>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</si>
  <si>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</si>
  <si>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</si>
  <si>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</si>
  <si>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</si>
  <si>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</si>
  <si>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</si>
  <si>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</si>
  <si>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</si>
  <si>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</si>
  <si>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</si>
  <si>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</si>
  <si>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</si>
  <si>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</si>
  <si>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</si>
  <si>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</si>
  <si>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</si>
  <si>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</si>
  <si>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</si>
  <si>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</si>
  <si>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</si>
  <si>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</si>
  <si>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</si>
  <si>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</si>
  <si>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</si>
  <si>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</si>
  <si>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</si>
  <si>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</si>
  <si>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</si>
  <si>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</si>
  <si>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</si>
  <si>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</si>
  <si>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</si>
  <si>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</si>
  <si>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</si>
  <si>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</si>
  <si>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</si>
  <si>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</si>
  <si>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</si>
  <si>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</si>
  <si>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</si>
  <si>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</si>
  <si>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</si>
  <si>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</si>
  <si>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</si>
  <si>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</si>
  <si>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</si>
  <si>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</si>
  <si>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</si>
  <si>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</si>
  <si>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</si>
  <si>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</si>
  <si>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</si>
  <si>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</si>
  <si>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</si>
  <si>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</si>
  <si>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</si>
  <si>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</si>
  <si>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</si>
  <si>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</si>
  <si>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</si>
  <si>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</si>
  <si>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</si>
  <si>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</si>
  <si>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</si>
  <si>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</si>
  <si>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</si>
  <si>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</si>
  <si>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</si>
  <si>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</si>
  <si>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</si>
  <si>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</si>
  <si>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</si>
  <si>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</si>
  <si>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</si>
  <si>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</si>
  <si>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</si>
  <si>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</si>
  <si>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</si>
  <si>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</si>
  <si>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</si>
  <si>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</si>
  <si>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</si>
  <si>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</si>
  <si>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</si>
  <si>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</si>
  <si>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</si>
  <si>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</si>
  <si>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</si>
  <si>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</si>
  <si>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</si>
  <si>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</si>
  <si>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</si>
  <si>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</si>
  <si>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</si>
  <si>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</si>
  <si>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</si>
  <si>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</si>
  <si>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</si>
  <si>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</si>
  <si>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</si>
  <si>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</si>
  <si>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</si>
  <si>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</si>
  <si>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</si>
  <si>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</si>
  <si>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</si>
  <si>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</si>
  <si>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</si>
  <si>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</si>
  <si>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</si>
  <si>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</si>
  <si>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</si>
  <si>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</si>
  <si>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</si>
  <si>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</si>
  <si>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</si>
  <si>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</si>
  <si>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</si>
  <si>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</si>
  <si>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</si>
  <si>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</si>
  <si>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</si>
  <si>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</si>
  <si>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</si>
  <si>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</si>
  <si>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</si>
  <si>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</si>
  <si>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</si>
  <si>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</si>
  <si>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</si>
  <si>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</si>
  <si>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</si>
  <si>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</si>
  <si>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</si>
  <si>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</si>
  <si>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</si>
  <si>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</si>
  <si>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</si>
  <si>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</si>
  <si>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</si>
  <si>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</si>
  <si>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</si>
  <si>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</si>
  <si>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</si>
  <si>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</si>
  <si>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</si>
  <si>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</si>
  <si>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</si>
  <si>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</si>
  <si>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</si>
  <si>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</si>
  <si>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</si>
  <si>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</si>
  <si>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</si>
  <si>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</si>
  <si>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</si>
  <si>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</si>
  <si>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</si>
  <si>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</si>
  <si>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</si>
  <si>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</si>
  <si>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</si>
  <si>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</si>
  <si>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</si>
  <si>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</si>
  <si>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</si>
  <si>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</si>
  <si>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</si>
  <si>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</si>
  <si>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</si>
  <si>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</si>
  <si>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</si>
  <si>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</si>
  <si>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</si>
  <si>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</si>
  <si>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</si>
  <si>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</si>
  <si>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</si>
  <si>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</si>
  <si>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</si>
  <si>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</si>
  <si>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</si>
  <si>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</si>
  <si>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</si>
  <si>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</si>
  <si>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</si>
  <si>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</si>
  <si>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</si>
  <si>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</si>
  <si>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</si>
  <si>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</si>
  <si>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</si>
  <si>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</si>
  <si>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</si>
  <si>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</si>
  <si>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</si>
  <si>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</si>
  <si>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</si>
  <si>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</si>
  <si>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</si>
  <si>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</si>
  <si>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</si>
  <si>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</si>
  <si>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</si>
  <si>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</si>
  <si>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</si>
  <si>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</si>
  <si>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</si>
  <si>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</si>
  <si>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</si>
  <si>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</si>
  <si>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</si>
  <si>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</si>
  <si>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</si>
  <si>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</si>
  <si>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</si>
  <si>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</si>
  <si>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</si>
  <si>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</si>
  <si>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</si>
  <si>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</si>
  <si>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</si>
  <si>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</si>
  <si>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</si>
  <si>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</si>
  <si>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</si>
  <si>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</si>
  <si>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</si>
  <si>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</si>
  <si>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</si>
  <si>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</si>
  <si>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</si>
  <si>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</si>
  <si>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</si>
  <si>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</si>
  <si>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</si>
  <si>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</si>
  <si>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</si>
  <si>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</si>
  <si>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</si>
  <si>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</si>
  <si>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</si>
  <si>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</si>
  <si>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</si>
  <si>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</si>
  <si>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</si>
  <si>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</si>
  <si>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</si>
  <si>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</si>
  <si>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</si>
  <si>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</si>
  <si>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</si>
  <si>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</si>
  <si>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</si>
  <si>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</si>
  <si>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</si>
  <si>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</si>
  <si>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</si>
  <si>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</si>
  <si>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</si>
  <si>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</si>
  <si>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</si>
  <si>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</si>
  <si>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</si>
  <si>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</si>
  <si>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</si>
  <si>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</si>
  <si>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</si>
  <si>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</si>
  <si>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</si>
  <si>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</si>
  <si>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</si>
  <si>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</si>
  <si>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</si>
  <si>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</si>
  <si>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</si>
  <si>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</si>
  <si>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</si>
  <si>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</si>
  <si>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</si>
  <si>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</si>
  <si>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</si>
  <si>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</si>
  <si>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</si>
  <si>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</si>
  <si>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</si>
  <si>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</si>
  <si>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</si>
  <si>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</si>
  <si>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</si>
  <si>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</si>
  <si>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</si>
  <si>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</si>
  <si>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</si>
  <si>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</si>
  <si>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</si>
  <si>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</si>
  <si>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</si>
  <si>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</si>
  <si>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</si>
  <si>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</si>
  <si>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</si>
  <si>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</si>
  <si>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</si>
  <si>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</si>
  <si>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</si>
  <si>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</si>
  <si>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</si>
  <si>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</si>
  <si>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</si>
  <si>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</si>
  <si>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</si>
  <si>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</si>
  <si>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</si>
  <si>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</si>
  <si>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</si>
  <si>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</si>
  <si>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</si>
  <si>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</si>
  <si>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</si>
  <si>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</si>
  <si>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</si>
  <si>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</si>
  <si>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</si>
  <si>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</si>
  <si>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</si>
  <si>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</si>
  <si>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</si>
  <si>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</si>
  <si>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</si>
  <si>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</si>
  <si>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</si>
  <si>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</si>
  <si>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</si>
  <si>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</si>
  <si>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</si>
  <si>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</si>
  <si>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</si>
  <si>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</si>
  <si>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</si>
  <si>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</si>
  <si>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</si>
  <si>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</si>
  <si>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</si>
  <si>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</si>
  <si>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</si>
  <si>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</si>
  <si>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</si>
  <si>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</si>
  <si>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</si>
  <si>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</si>
  <si>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</si>
  <si>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</si>
  <si>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</si>
  <si>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</si>
  <si>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</si>
  <si>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</si>
  <si>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</si>
  <si>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</si>
  <si>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</si>
  <si>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</si>
  <si>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</si>
  <si>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</si>
  <si>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</si>
  <si>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</si>
  <si>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</si>
  <si>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</si>
  <si>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</si>
  <si>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</si>
  <si>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</si>
  <si>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</si>
  <si>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</si>
  <si>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</si>
  <si>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</si>
  <si>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</si>
  <si>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</si>
  <si>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</si>
  <si>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</si>
  <si>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</si>
  <si>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</si>
  <si>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</si>
  <si>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</si>
  <si>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</si>
  <si>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</si>
  <si>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</si>
  <si>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</si>
  <si>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</si>
  <si>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</si>
  <si>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</si>
  <si>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</si>
  <si>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</si>
  <si>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</si>
  <si>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</si>
  <si>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</si>
  <si>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</si>
  <si>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</si>
  <si>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</si>
  <si>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</si>
  <si>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</si>
  <si>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</si>
  <si>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</si>
  <si>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</si>
  <si>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</si>
  <si>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</si>
  <si>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</si>
  <si>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</si>
  <si>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</si>
  <si>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</si>
  <si>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</si>
  <si>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</si>
  <si>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</si>
  <si>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</si>
  <si>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</si>
  <si>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</si>
  <si>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</si>
  <si>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</si>
  <si>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</si>
  <si>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</si>
  <si>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</si>
  <si>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</si>
  <si>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</si>
  <si>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</si>
  <si>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</si>
  <si>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</si>
  <si>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</si>
  <si>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</si>
  <si>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</si>
  <si>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</si>
  <si>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</si>
  <si>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</si>
  <si>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</si>
  <si>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</si>
  <si>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</si>
  <si>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</si>
  <si>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</si>
  <si>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</si>
  <si>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</si>
  <si>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</si>
  <si>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</si>
  <si>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</si>
  <si>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</si>
  <si>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</si>
  <si>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</si>
  <si>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</si>
  <si>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</si>
  <si>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</si>
  <si>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</si>
  <si>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</si>
  <si>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</si>
  <si>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</si>
  <si>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</si>
  <si>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</si>
  <si>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</si>
  <si>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</si>
  <si>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</si>
  <si>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</si>
  <si>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</si>
  <si>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</si>
  <si>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</si>
  <si>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</si>
  <si>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</si>
  <si>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</si>
  <si>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</si>
  <si>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</si>
  <si>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</si>
  <si>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</si>
  <si>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</si>
  <si>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</si>
  <si>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</si>
  <si>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</si>
  <si>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</si>
  <si>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</si>
  <si>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</si>
  <si>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</si>
  <si>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</si>
  <si>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</si>
  <si>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</si>
  <si>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</si>
  <si>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</si>
  <si>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</si>
  <si>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</si>
  <si>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</si>
  <si>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</si>
  <si>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</si>
  <si>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</si>
  <si>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</si>
  <si>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</si>
  <si>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</si>
  <si>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</si>
  <si>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</si>
  <si>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</si>
  <si>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</si>
  <si>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</si>
  <si>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</si>
  <si>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</si>
  <si>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</si>
  <si>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</si>
  <si>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</si>
  <si>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</si>
  <si>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</si>
  <si>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</si>
  <si>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</si>
  <si>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</si>
  <si>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</si>
  <si>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</si>
  <si>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</si>
  <si>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</si>
  <si>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</si>
  <si>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</si>
  <si>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</si>
  <si>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</si>
  <si>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</si>
  <si>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</si>
  <si>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</si>
  <si>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</si>
  <si>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</si>
  <si>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</si>
  <si>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</si>
  <si>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</si>
  <si>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</si>
  <si>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</si>
  <si>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</si>
  <si>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</si>
  <si>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</si>
  <si>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</si>
  <si>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</si>
  <si>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</si>
  <si>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</si>
  <si>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</si>
  <si>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</si>
  <si>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</si>
  <si>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</si>
  <si>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</si>
  <si>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</si>
  <si>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</si>
  <si>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</si>
  <si>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</si>
  <si>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</si>
  <si>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</si>
  <si>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</si>
  <si>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</si>
  <si>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</si>
  <si>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</si>
  <si>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</si>
  <si>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</si>
  <si>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</si>
  <si>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</si>
  <si>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</si>
  <si>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</si>
  <si>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</si>
  <si>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</si>
  <si>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</si>
  <si>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</si>
  <si>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</si>
  <si>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</si>
  <si>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</si>
  <si>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</si>
  <si>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</si>
  <si>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</si>
  <si>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</si>
  <si>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</si>
  <si>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</si>
  <si>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</si>
  <si>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</si>
  <si>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</si>
  <si>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</si>
  <si>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</si>
  <si>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</si>
  <si>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</si>
  <si>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</si>
  <si>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</si>
  <si>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</si>
  <si>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</si>
  <si>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</si>
  <si>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</si>
  <si>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</si>
  <si>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</si>
  <si>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</si>
  <si>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</si>
  <si>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</si>
  <si>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</si>
  <si>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</si>
  <si>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</si>
  <si>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</si>
  <si>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</si>
  <si>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</si>
  <si>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</si>
  <si>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</si>
  <si>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</si>
  <si>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</si>
  <si>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</si>
  <si>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</si>
  <si>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</si>
  <si>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</si>
  <si>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</si>
  <si>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</si>
  <si>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</si>
  <si>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</si>
  <si>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</si>
  <si>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</si>
  <si>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</si>
  <si>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</si>
  <si>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</si>
  <si>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</si>
  <si>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</si>
  <si>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</si>
  <si>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</si>
  <si>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</si>
  <si>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</si>
  <si>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</si>
  <si>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</si>
  <si>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</si>
  <si>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</si>
  <si>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</si>
  <si>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</si>
  <si>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</si>
  <si>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</si>
  <si>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</si>
  <si>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</si>
  <si>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</si>
  <si>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</si>
  <si>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</si>
  <si>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</si>
  <si>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</si>
  <si>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</si>
  <si>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</si>
  <si>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</si>
  <si>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</si>
  <si>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</si>
  <si>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</si>
  <si>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</si>
  <si>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</si>
  <si>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</si>
  <si>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</si>
  <si>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</si>
  <si>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</si>
  <si>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</si>
  <si>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</si>
  <si>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</si>
  <si>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</si>
  <si>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</si>
  <si>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</si>
  <si>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</si>
  <si>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</si>
  <si>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</si>
  <si>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</si>
  <si>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</si>
  <si>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</si>
  <si>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</si>
  <si>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</si>
  <si>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</si>
  <si>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</si>
  <si>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</si>
  <si>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</si>
  <si>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</si>
  <si>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</si>
  <si>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</si>
  <si>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</si>
  <si>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</si>
  <si>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</si>
  <si>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</si>
  <si>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</si>
  <si>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</si>
  <si>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</si>
  <si>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</si>
  <si>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</si>
  <si>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</si>
  <si>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</si>
  <si>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</si>
  <si>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</si>
  <si>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</si>
  <si>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</si>
  <si>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</si>
  <si>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</si>
  <si>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</si>
  <si>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</si>
  <si>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</si>
  <si>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</si>
  <si>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</si>
  <si>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</si>
  <si>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</si>
  <si>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</si>
  <si>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</si>
  <si>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</si>
  <si>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</si>
  <si>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</si>
  <si>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</si>
  <si>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</si>
  <si>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</si>
  <si>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</si>
  <si>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</si>
  <si>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</si>
  <si>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</si>
  <si>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</si>
  <si>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</si>
  <si>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</si>
  <si>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</si>
  <si>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</si>
  <si>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</si>
  <si>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</si>
  <si>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</si>
  <si>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</si>
  <si>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</si>
  <si>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</si>
  <si>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</si>
  <si>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</si>
  <si>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</si>
  <si>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</si>
  <si>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</si>
  <si>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</si>
  <si>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</si>
  <si>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</si>
  <si>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</si>
  <si>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</si>
  <si>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</si>
  <si>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</si>
  <si>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</si>
  <si>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</si>
  <si>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</si>
  <si>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</si>
  <si>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</si>
  <si>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</si>
  <si>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</si>
  <si>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</si>
  <si>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</si>
  <si>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</si>
  <si>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</si>
  <si>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</si>
  <si>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</si>
  <si>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</si>
  <si>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</si>
  <si>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</si>
  <si>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</si>
  <si>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</si>
  <si>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</si>
  <si>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</si>
  <si>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</si>
  <si>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</si>
  <si>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</si>
  <si>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</si>
  <si>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</si>
  <si>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</si>
  <si>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</si>
  <si>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</si>
  <si>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</si>
  <si>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</si>
  <si>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</si>
  <si>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</si>
  <si>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</si>
  <si>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</si>
  <si>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</si>
  <si>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</si>
  <si>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</si>
  <si>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</si>
  <si>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</si>
  <si>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</si>
  <si>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</si>
  <si>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</si>
  <si>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</si>
  <si>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</si>
  <si>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</si>
  <si>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</si>
  <si>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</si>
  <si>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</si>
  <si>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</si>
  <si>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</si>
  <si>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</si>
  <si>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</si>
  <si>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</si>
  <si>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</si>
  <si>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</si>
  <si>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</si>
  <si>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</si>
  <si>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</si>
  <si>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</si>
  <si>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</si>
  <si>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</si>
  <si>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</si>
  <si>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</si>
  <si>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</si>
  <si>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</si>
  <si>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</si>
  <si>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</si>
  <si>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</si>
  <si>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</si>
  <si>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</si>
  <si>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</si>
  <si>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</si>
  <si>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</si>
  <si>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</si>
  <si>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</si>
  <si>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</si>
  <si>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</si>
  <si>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</si>
  <si>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</si>
  <si>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</si>
  <si>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</si>
  <si>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</si>
  <si>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</si>
  <si>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</si>
  <si>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</si>
  <si>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</si>
  <si>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</si>
  <si>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</si>
  <si>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</si>
  <si>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</si>
  <si>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</si>
  <si>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</si>
  <si>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</si>
  <si>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</si>
  <si>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</si>
  <si>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</si>
  <si>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</si>
  <si>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</si>
  <si>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</si>
  <si>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</si>
  <si>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</si>
  <si>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</si>
  <si>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</si>
  <si>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</si>
  <si>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</si>
  <si>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</si>
  <si>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</si>
  <si>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</si>
  <si>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</si>
  <si>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</si>
  <si>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</si>
  <si>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</si>
  <si>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</si>
  <si>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</si>
  <si>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</si>
  <si>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</si>
  <si>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</si>
  <si>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</si>
  <si>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</si>
  <si>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</si>
  <si>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</si>
  <si>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</si>
  <si>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</si>
  <si>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</si>
  <si>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</si>
  <si>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</si>
  <si>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</si>
  <si>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</si>
  <si>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</si>
  <si>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</si>
  <si>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</si>
  <si>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</si>
  <si>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</si>
  <si>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</si>
  <si>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</si>
  <si>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</si>
  <si>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</si>
  <si>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</si>
  <si>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</si>
  <si>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</si>
  <si>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</si>
  <si>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</si>
  <si>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</si>
  <si>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</si>
  <si>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</si>
  <si>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</si>
  <si>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</si>
  <si>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</si>
  <si>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</si>
  <si>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</si>
  <si>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</si>
  <si>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</si>
  <si>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</si>
  <si>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</si>
  <si>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</si>
  <si>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</si>
  <si>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</si>
  <si>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</si>
  <si>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</si>
  <si>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</si>
  <si>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</si>
  <si>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</si>
  <si>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</si>
  <si>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</si>
  <si>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</si>
  <si>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</si>
  <si>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</si>
  <si>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</si>
  <si>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</si>
  <si>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</si>
  <si>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</si>
  <si>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</si>
  <si>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</si>
  <si>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</si>
  <si>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</si>
  <si>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</si>
  <si>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</si>
  <si>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</si>
  <si>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</si>
  <si>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</si>
  <si>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</si>
  <si>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</si>
  <si>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</si>
  <si>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</si>
  <si>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</si>
  <si>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</si>
  <si>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</si>
  <si>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</si>
  <si>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</si>
  <si>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</si>
  <si>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</si>
  <si>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</si>
  <si>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</si>
  <si>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</si>
  <si>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</si>
  <si>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</si>
  <si>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</si>
  <si>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</si>
  <si>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</si>
  <si>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</si>
  <si>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</si>
  <si>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</si>
  <si>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</si>
  <si>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</si>
  <si>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</si>
  <si>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</si>
  <si>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</si>
  <si>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</si>
  <si>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</si>
  <si>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</si>
  <si>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</si>
  <si>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</si>
  <si>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</si>
  <si>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</si>
  <si>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</si>
  <si>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</si>
  <si>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</si>
  <si>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</si>
  <si>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</si>
  <si>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</si>
  <si>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</si>
  <si>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</si>
  <si>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</si>
  <si>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</si>
  <si>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</si>
  <si>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</si>
  <si>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</si>
  <si>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</si>
  <si>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</si>
  <si>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</si>
  <si>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</si>
  <si>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</si>
  <si>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</si>
  <si>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</si>
  <si>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</si>
  <si>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</si>
  <si>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</si>
  <si>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</si>
  <si>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</si>
  <si>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</si>
  <si>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</si>
  <si>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</si>
  <si>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</si>
  <si>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</si>
  <si>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</si>
  <si>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</si>
  <si>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</si>
  <si>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</si>
  <si>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</si>
  <si>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</si>
  <si>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</si>
  <si>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</si>
  <si>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</si>
  <si>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</si>
  <si>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</si>
  <si>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</si>
  <si>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</si>
  <si>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</si>
  <si>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</si>
  <si>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</si>
  <si>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</si>
  <si>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</si>
  <si>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</si>
  <si>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</si>
  <si>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</si>
  <si>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</si>
  <si>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</si>
  <si>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</si>
  <si>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</si>
  <si>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</si>
  <si>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</si>
  <si>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</si>
  <si>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</si>
  <si>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</si>
  <si>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</si>
  <si>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</si>
  <si>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</si>
  <si>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</si>
  <si>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</si>
  <si>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</si>
  <si>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</si>
  <si>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</si>
  <si>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</si>
  <si>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</si>
  <si>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</si>
  <si>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</si>
  <si>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</si>
  <si>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</si>
  <si>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</si>
  <si>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</si>
  <si>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</si>
  <si>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</si>
  <si>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</si>
  <si>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</si>
  <si>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</si>
  <si>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</si>
  <si>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</si>
  <si>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</si>
  <si>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</si>
  <si>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</si>
  <si>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</si>
  <si>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</si>
  <si>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</si>
  <si>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</si>
  <si>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</si>
  <si>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</si>
  <si>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</si>
  <si>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</si>
  <si>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</si>
  <si>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</si>
  <si>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</si>
  <si>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</si>
  <si>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</si>
  <si>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</si>
  <si>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</si>
  <si>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</si>
  <si>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</si>
  <si>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</si>
  <si>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</si>
  <si>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</si>
  <si>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</si>
  <si>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</si>
  <si>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</si>
  <si>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</si>
  <si>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</si>
  <si>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</si>
  <si>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</si>
  <si>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</si>
  <si>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</si>
  <si>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</si>
  <si>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</si>
  <si>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</si>
  <si>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</si>
  <si>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</si>
  <si>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</si>
  <si>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</si>
  <si>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</si>
  <si>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</si>
  <si>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</si>
  <si>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</si>
  <si>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</si>
  <si>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</si>
  <si>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</si>
  <si>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</si>
  <si>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</si>
  <si>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</si>
  <si>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</si>
  <si>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</si>
  <si>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</si>
  <si>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</si>
  <si>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</si>
  <si>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</si>
  <si>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</si>
  <si>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</si>
  <si>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</si>
  <si>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</si>
  <si>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</si>
  <si>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</si>
  <si>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</si>
  <si>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</si>
  <si>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</si>
  <si>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</si>
  <si>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</si>
  <si>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</si>
  <si>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</si>
  <si>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</si>
  <si>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</si>
  <si>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</si>
  <si>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</si>
  <si>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</si>
  <si>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</si>
  <si>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</si>
  <si>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</si>
  <si>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</si>
  <si>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</si>
  <si>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</si>
  <si>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</si>
  <si>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</si>
  <si>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</si>
  <si>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</si>
  <si>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</si>
  <si>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</si>
  <si>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</si>
  <si>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</si>
  <si>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</si>
  <si>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</si>
  <si>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</si>
  <si>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</si>
  <si>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</si>
  <si>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</si>
  <si>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</si>
  <si>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</si>
  <si>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</si>
  <si>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</si>
  <si>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</si>
  <si>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</si>
  <si>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</si>
  <si>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</si>
  <si>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</si>
  <si>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</si>
  <si>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</si>
  <si>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</si>
  <si>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</si>
  <si>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</si>
  <si>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</si>
  <si>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</si>
  <si>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</si>
  <si>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</si>
  <si>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</si>
  <si>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</si>
  <si>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</si>
  <si>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</si>
  <si>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</si>
  <si>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</si>
  <si>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</si>
  <si>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</si>
  <si>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</si>
  <si>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</si>
  <si>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</si>
  <si>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</si>
  <si>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</si>
  <si>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</si>
  <si>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</si>
  <si>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</si>
  <si>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</si>
  <si>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</si>
  <si>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</si>
  <si>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</si>
  <si>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</si>
  <si>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</si>
  <si>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</si>
  <si>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</si>
  <si>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</si>
  <si>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</si>
  <si>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</si>
  <si>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</si>
  <si>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</si>
  <si>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</si>
  <si>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</si>
  <si>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</si>
  <si>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</si>
  <si>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</si>
  <si>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</si>
  <si>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</si>
  <si>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</si>
  <si>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</si>
  <si>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</si>
  <si>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</si>
  <si>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</si>
  <si>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</si>
  <si>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</si>
  <si>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</si>
  <si>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</si>
  <si>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</si>
  <si>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</si>
  <si>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</si>
  <si>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</si>
  <si>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</si>
  <si>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</si>
  <si>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</si>
  <si>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</si>
  <si>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</si>
  <si>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</si>
  <si>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</si>
  <si>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</si>
  <si>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</si>
  <si>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</si>
  <si>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</si>
  <si>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</si>
  <si>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</si>
  <si>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</si>
  <si>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</si>
  <si>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</si>
  <si>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</si>
  <si>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</si>
  <si>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</si>
  <si>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</si>
  <si>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</si>
  <si>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</si>
  <si>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</si>
  <si>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</si>
  <si>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</si>
  <si>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</si>
  <si>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</si>
  <si>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</si>
  <si>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</si>
  <si>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</si>
  <si>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</si>
  <si>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</si>
  <si>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</si>
  <si>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</si>
  <si>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</si>
  <si>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</si>
  <si>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</si>
  <si>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</si>
  <si>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</si>
  <si>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</si>
  <si>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</si>
  <si>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</si>
  <si>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</si>
  <si>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</si>
  <si>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</si>
  <si>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</si>
  <si>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</si>
  <si>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</si>
  <si>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</si>
  <si>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</si>
  <si>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</si>
  <si>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</si>
  <si>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</si>
  <si>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</si>
  <si>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</si>
  <si>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</si>
  <si>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</si>
  <si>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</si>
  <si>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</si>
  <si>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</si>
  <si>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</si>
  <si>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</si>
  <si>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</si>
  <si>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</si>
  <si>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</si>
  <si>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</si>
  <si>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</si>
  <si>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</si>
  <si>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</si>
  <si>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</si>
  <si>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</si>
  <si>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</si>
  <si>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</si>
  <si>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</si>
  <si>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</si>
  <si>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</si>
  <si>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</si>
  <si>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</si>
  <si>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</si>
  <si>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</si>
  <si>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</si>
  <si>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</si>
  <si>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</si>
  <si>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</si>
  <si>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</si>
  <si>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</si>
  <si>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</si>
  <si>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</si>
  <si>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</si>
  <si>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</si>
  <si>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</si>
  <si>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</si>
  <si>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</si>
  <si>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</si>
  <si>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</si>
  <si>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</si>
  <si>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</si>
  <si>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</si>
  <si>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</si>
  <si>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</si>
  <si>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</si>
  <si>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</si>
  <si>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</si>
  <si>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</si>
  <si>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</si>
  <si>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</si>
  <si>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</si>
  <si>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</si>
  <si>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</si>
  <si>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</si>
  <si>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</si>
  <si>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</si>
  <si>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</si>
  <si>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</si>
  <si>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</si>
  <si>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</si>
  <si>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</si>
  <si>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</si>
  <si>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</si>
  <si>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</si>
  <si>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</si>
  <si>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</si>
  <si>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</si>
  <si>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</si>
  <si>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</si>
  <si>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</si>
  <si>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</si>
  <si>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</si>
  <si>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</si>
  <si>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</si>
  <si>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</si>
  <si>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</si>
  <si>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</si>
  <si>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</si>
  <si>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</si>
  <si>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</si>
  <si>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</si>
  <si>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</si>
  <si>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</si>
  <si>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</si>
  <si>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</si>
  <si>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</si>
  <si>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</si>
  <si>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</si>
  <si>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</si>
  <si>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</si>
  <si>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</si>
  <si>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</si>
  <si>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</si>
  <si>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</si>
  <si>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</si>
  <si>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</si>
  <si>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</si>
  <si>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</si>
  <si>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</si>
  <si>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</si>
  <si>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</si>
  <si>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</si>
  <si>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</si>
  <si>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</si>
  <si>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</si>
  <si>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</si>
  <si>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</si>
  <si>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</si>
  <si>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</si>
  <si>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</si>
  <si>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</si>
  <si>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</si>
  <si>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</si>
  <si>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</si>
  <si>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</si>
  <si>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</si>
  <si>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</si>
  <si>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</si>
  <si>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</si>
  <si>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</si>
  <si>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</si>
  <si>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</si>
  <si>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</si>
  <si>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</si>
  <si>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</si>
  <si>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</si>
  <si>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</si>
  <si>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</si>
  <si>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</si>
  <si>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</si>
  <si>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</si>
  <si>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</si>
  <si>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</si>
  <si>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</si>
  <si>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</si>
  <si>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</si>
  <si>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</si>
  <si>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</si>
  <si>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</si>
  <si>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</si>
  <si>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</si>
  <si>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</si>
  <si>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</si>
  <si>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</si>
  <si>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</si>
  <si>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</si>
  <si>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</si>
  <si>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</si>
  <si>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</si>
  <si>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</si>
  <si>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</si>
  <si>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</si>
  <si>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</si>
  <si>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</si>
  <si>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</si>
  <si>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</si>
  <si>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</si>
  <si>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</si>
  <si>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</si>
  <si>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</si>
  <si>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</si>
  <si>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</si>
  <si>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</si>
  <si>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</si>
  <si>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</si>
  <si>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</si>
  <si>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</si>
  <si>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</si>
  <si>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</si>
  <si>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</si>
  <si>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</si>
  <si>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</si>
  <si>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</si>
  <si>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</si>
  <si>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</si>
  <si>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</si>
  <si>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</si>
  <si>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</si>
  <si>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</si>
  <si>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</si>
  <si>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</si>
  <si>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</si>
  <si>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</si>
  <si>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</si>
  <si>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</si>
  <si>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</si>
  <si>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</si>
  <si>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</si>
  <si>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</si>
  <si>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</si>
  <si>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</si>
  <si>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</si>
  <si>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</si>
  <si>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</si>
  <si>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</si>
  <si>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</si>
  <si>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</si>
  <si>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</si>
  <si>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</si>
  <si>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</si>
  <si>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</si>
  <si>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</si>
  <si>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</si>
  <si>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</si>
  <si>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</si>
  <si>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</si>
  <si>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</si>
  <si>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</si>
  <si>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</si>
  <si>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</si>
  <si>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</si>
  <si>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</si>
  <si>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</si>
  <si>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</si>
  <si>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</si>
  <si>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</si>
  <si>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</si>
  <si>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</si>
  <si>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</si>
  <si>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</si>
  <si>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</si>
  <si>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</si>
  <si>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</si>
  <si>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</si>
  <si>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</si>
  <si>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</si>
  <si>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</si>
  <si>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</si>
  <si>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</si>
  <si>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</si>
  <si>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</si>
  <si>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</si>
  <si>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</si>
  <si>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</si>
  <si>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</si>
  <si>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</si>
  <si>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</si>
  <si>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</si>
  <si>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</si>
  <si>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</si>
  <si>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</si>
  <si>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</si>
  <si>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</si>
  <si>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</si>
  <si>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</si>
  <si>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</si>
  <si>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</si>
  <si>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</si>
  <si>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</si>
  <si>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</si>
  <si>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</si>
  <si>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</si>
  <si>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</si>
  <si>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</si>
  <si>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</si>
  <si>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</si>
  <si>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</si>
  <si>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</si>
  <si>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</si>
  <si>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</si>
  <si>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</si>
  <si>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</si>
  <si>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</si>
  <si>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</si>
  <si>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</si>
  <si>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</si>
  <si>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</si>
  <si>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</si>
  <si>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</si>
  <si>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</si>
  <si>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</si>
  <si>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</si>
  <si>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</si>
  <si>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</si>
  <si>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</si>
  <si>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</si>
  <si>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</si>
  <si>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</si>
  <si>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</si>
  <si>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</si>
  <si>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</si>
  <si>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</si>
  <si>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</si>
  <si>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</si>
  <si>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</si>
  <si>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</si>
  <si>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</si>
  <si>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</si>
  <si>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</si>
  <si>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</si>
  <si>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</si>
  <si>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</si>
  <si>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</si>
  <si>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</si>
  <si>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</si>
  <si>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</si>
  <si>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</si>
  <si>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</si>
  <si>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</si>
  <si>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</si>
  <si>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</si>
  <si>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</si>
  <si>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</si>
  <si>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</si>
  <si>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</si>
  <si>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</si>
  <si>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</si>
  <si>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</si>
  <si>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</si>
  <si>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</si>
  <si>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</si>
  <si>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</si>
  <si>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</si>
  <si>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</si>
  <si>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</si>
  <si>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</si>
  <si>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</si>
  <si>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</si>
  <si>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</si>
  <si>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</si>
  <si>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</si>
  <si>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</si>
  <si>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</si>
  <si>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</si>
  <si>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</si>
  <si>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</si>
  <si>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</si>
  <si>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</si>
  <si>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</si>
  <si>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</si>
  <si>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</si>
  <si>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</si>
  <si>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</si>
  <si>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</si>
  <si>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</si>
  <si>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</si>
  <si>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</si>
  <si>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</si>
  <si>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</si>
  <si>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</si>
  <si>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</si>
  <si>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</si>
  <si>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</si>
  <si>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</si>
  <si>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</si>
  <si>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</si>
  <si>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</si>
  <si>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</si>
  <si>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</si>
  <si>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</si>
  <si>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</si>
  <si>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</si>
  <si>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</si>
  <si>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</si>
  <si>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</si>
  <si>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</si>
  <si>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</si>
  <si>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</si>
  <si>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</si>
  <si>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</si>
  <si>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</si>
  <si>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</si>
  <si>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</si>
  <si>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</si>
  <si>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</si>
  <si>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</si>
  <si>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</si>
  <si>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</si>
  <si>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</si>
  <si>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</si>
  <si>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</si>
  <si>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</si>
  <si>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</si>
  <si>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</si>
  <si>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</si>
  <si>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</si>
  <si>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</si>
  <si>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</si>
  <si>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</si>
  <si>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</si>
  <si>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</si>
  <si>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</si>
  <si>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</si>
  <si>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</si>
  <si>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</si>
  <si>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</si>
  <si>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</si>
  <si>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</si>
  <si>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</si>
  <si>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</si>
  <si>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</si>
  <si>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</si>
  <si>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</si>
  <si>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</si>
  <si>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</si>
  <si>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</si>
  <si>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</si>
  <si>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</si>
  <si>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</si>
  <si>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</si>
  <si>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</si>
  <si>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</si>
  <si>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</si>
  <si>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</si>
  <si>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</si>
  <si>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</si>
  <si>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</si>
  <si>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</si>
  <si>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</si>
  <si>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</si>
  <si>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</si>
  <si>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</si>
  <si>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</si>
  <si>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</si>
  <si>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</si>
  <si>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</si>
  <si>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</si>
  <si>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</si>
  <si>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</si>
  <si>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</si>
  <si>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</si>
  <si>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</si>
  <si>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</si>
  <si>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</si>
  <si>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</si>
  <si>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</si>
  <si>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</si>
  <si>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</si>
  <si>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</si>
  <si>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</si>
  <si>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</si>
  <si>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</si>
  <si>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</si>
  <si>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</si>
  <si>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</si>
  <si>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</si>
  <si>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</si>
  <si>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</si>
  <si>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</si>
  <si>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</si>
  <si>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</si>
  <si>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</si>
  <si>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</si>
  <si>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</si>
  <si>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</si>
  <si>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</si>
  <si>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</si>
  <si>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</si>
  <si>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</si>
  <si>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</si>
  <si>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</si>
  <si>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</si>
  <si>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</si>
  <si>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</si>
  <si>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</si>
  <si>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</si>
  <si>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</si>
  <si>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</si>
  <si>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</si>
  <si>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</si>
  <si>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</si>
  <si>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</si>
  <si>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</si>
  <si>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</si>
  <si>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</si>
  <si>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</si>
  <si>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</si>
  <si>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</si>
  <si>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</si>
  <si>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</si>
  <si>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</si>
  <si>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</si>
  <si>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</si>
  <si>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</si>
  <si>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</si>
  <si>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</si>
  <si>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</si>
  <si>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</si>
  <si>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</si>
  <si>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</si>
  <si>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</si>
  <si>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</si>
  <si>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</si>
  <si>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</si>
  <si>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</si>
  <si>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</si>
  <si>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</si>
  <si>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</si>
  <si>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</si>
  <si>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</si>
  <si>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</si>
  <si>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</si>
  <si>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</si>
  <si>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</si>
  <si>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</si>
  <si>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</si>
  <si>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</si>
  <si>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</si>
  <si>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</si>
  <si>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</si>
  <si>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</si>
  <si>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</si>
  <si>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</si>
  <si>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</si>
  <si>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</si>
  <si>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</si>
  <si>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</si>
  <si>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</si>
  <si>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</si>
  <si>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</si>
  <si>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</si>
  <si>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</si>
  <si>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</si>
  <si>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</si>
  <si>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</si>
  <si>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</si>
  <si>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</si>
  <si>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</si>
  <si>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</si>
  <si>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</si>
  <si>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</si>
  <si>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</si>
  <si>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</si>
  <si>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</si>
  <si>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</si>
  <si>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</si>
  <si>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</si>
  <si>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</si>
  <si>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</si>
  <si>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</si>
  <si>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</si>
  <si>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</si>
  <si>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</si>
  <si>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</si>
  <si>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</si>
  <si>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</si>
  <si>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</si>
  <si>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</si>
  <si>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</si>
  <si>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</si>
  <si>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</si>
  <si>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</si>
  <si>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</si>
  <si>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</si>
  <si>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</si>
  <si>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</si>
  <si>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</si>
  <si>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</si>
  <si>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</si>
  <si>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</si>
  <si>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</si>
  <si>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</si>
  <si>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</si>
  <si>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</si>
  <si>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</si>
  <si>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</si>
  <si>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</si>
  <si>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</si>
  <si>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</si>
  <si>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</si>
  <si>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</si>
  <si>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</si>
  <si>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</si>
  <si>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</si>
  <si>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</si>
  <si>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</si>
  <si>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</si>
  <si>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</si>
  <si>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</si>
  <si>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</si>
  <si>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</si>
  <si>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</si>
  <si>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</si>
  <si>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</si>
  <si>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</si>
  <si>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</si>
  <si>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</si>
  <si>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</si>
  <si>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</si>
  <si>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</si>
  <si>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</si>
  <si>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</si>
  <si>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</si>
  <si>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</si>
  <si>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</si>
  <si>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</si>
  <si>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</si>
  <si>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</si>
  <si>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</si>
  <si>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</si>
  <si>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</si>
  <si>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</si>
  <si>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</si>
  <si>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</si>
  <si>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</si>
  <si>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</si>
  <si>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</si>
  <si>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</si>
  <si>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</si>
  <si>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</si>
  <si>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</si>
  <si>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</si>
  <si>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</si>
  <si>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</si>
  <si>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</si>
  <si>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</si>
  <si>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</si>
  <si>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</si>
  <si>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</si>
  <si>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</si>
  <si>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</si>
  <si>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</si>
  <si>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</si>
  <si>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</si>
  <si>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</si>
  <si>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</si>
  <si>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</si>
  <si>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</si>
  <si>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</si>
  <si>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</si>
  <si>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</si>
  <si>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</si>
  <si>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</si>
  <si>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</si>
  <si>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</si>
  <si>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</si>
  <si>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</si>
  <si>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</si>
  <si>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</si>
  <si>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</si>
  <si>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</si>
  <si>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</si>
  <si>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</si>
  <si>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</si>
  <si>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</si>
  <si>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</si>
  <si>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</si>
  <si>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</si>
  <si>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</si>
  <si>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</si>
  <si>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</si>
  <si>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</si>
  <si>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</si>
  <si>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</si>
  <si>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</si>
  <si>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</si>
  <si>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</si>
  <si>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</si>
  <si>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</si>
  <si>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</si>
  <si>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</si>
  <si>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</si>
  <si>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</si>
  <si>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</si>
  <si>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</si>
  <si>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</si>
  <si>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</si>
  <si>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</si>
  <si>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</si>
  <si>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</si>
  <si>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</si>
  <si>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</si>
  <si>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</si>
  <si>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</si>
  <si>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</si>
  <si>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</si>
  <si>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</si>
  <si>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</si>
  <si>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</si>
  <si>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</si>
  <si>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</si>
  <si>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</si>
  <si>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</si>
  <si>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</si>
  <si>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</si>
  <si>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</si>
  <si>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</si>
  <si>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</si>
  <si>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</si>
  <si>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</si>
  <si>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</si>
  <si>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</si>
  <si>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</si>
  <si>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</si>
  <si>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</si>
  <si>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</si>
  <si>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</si>
  <si>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</si>
  <si>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</si>
  <si>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</si>
  <si>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</si>
  <si>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</si>
  <si>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</si>
  <si>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</si>
  <si>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</si>
  <si>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</si>
  <si>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</si>
  <si>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</si>
  <si>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</si>
  <si>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</si>
  <si>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</si>
  <si>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</si>
  <si>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</si>
  <si>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</si>
  <si>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</si>
  <si>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</si>
  <si>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</si>
  <si>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</si>
  <si>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</si>
  <si>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</si>
  <si>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</si>
  <si>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</si>
  <si>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</si>
  <si>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</si>
  <si>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</si>
  <si>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</si>
  <si>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</si>
  <si>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</si>
  <si>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</si>
  <si>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</si>
  <si>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</si>
  <si>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</si>
  <si>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</si>
  <si>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</si>
  <si>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</si>
  <si>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</si>
  <si>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</si>
  <si>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</si>
  <si>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</si>
  <si>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</si>
  <si>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</si>
  <si>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</si>
  <si>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</si>
  <si>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</si>
  <si>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</si>
  <si>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</si>
  <si>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</si>
  <si>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</si>
  <si>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</si>
  <si>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</si>
  <si>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</si>
  <si>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</si>
  <si>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</si>
  <si>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</si>
  <si>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</si>
  <si>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</si>
  <si>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</si>
  <si>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</si>
  <si>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</si>
  <si>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</si>
  <si>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</si>
  <si>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</si>
  <si>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</si>
  <si>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</si>
  <si>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</si>
  <si>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</si>
  <si>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</si>
  <si>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</si>
  <si>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</si>
  <si>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</si>
  <si>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</si>
  <si>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</si>
  <si>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</si>
  <si>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</si>
  <si>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</si>
  <si>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</si>
  <si>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</si>
  <si>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</si>
  <si>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</si>
  <si>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</si>
  <si>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</si>
  <si>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</si>
  <si>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</si>
  <si>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</si>
  <si>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</si>
  <si>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</si>
  <si>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</si>
  <si>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</si>
  <si>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</si>
  <si>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</si>
  <si>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</si>
  <si>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</si>
  <si>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</si>
  <si>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</si>
  <si>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</si>
  <si>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</si>
  <si>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</si>
  <si>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</si>
  <si>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</si>
  <si>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</si>
  <si>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</si>
  <si>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</si>
  <si>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</si>
  <si>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</si>
  <si>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</si>
  <si>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</si>
  <si>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</si>
  <si>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</si>
  <si>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</si>
  <si>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</si>
  <si>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</si>
  <si>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</si>
  <si>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</si>
  <si>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</si>
  <si>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</si>
  <si>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</si>
  <si>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</si>
  <si>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</si>
  <si>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</si>
  <si>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</si>
  <si>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</si>
  <si>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</si>
  <si>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</si>
  <si>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</si>
  <si>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</si>
  <si>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</si>
  <si>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</si>
  <si>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</si>
  <si>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</si>
  <si>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</si>
  <si>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</si>
  <si>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</si>
  <si>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</si>
  <si>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</si>
  <si>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</si>
  <si>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</si>
  <si>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</si>
  <si>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</si>
  <si>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</si>
  <si>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</si>
  <si>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</si>
  <si>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</si>
  <si>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</si>
  <si>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</si>
  <si>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</si>
  <si>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</si>
  <si>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</si>
  <si>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</si>
  <si>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</si>
  <si>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</si>
  <si>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</si>
  <si>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</si>
  <si>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</si>
  <si>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</si>
  <si>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</si>
  <si>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</si>
  <si>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</si>
  <si>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</si>
  <si>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</si>
  <si>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</si>
  <si>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</si>
  <si>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</si>
  <si>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</si>
  <si>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</si>
  <si>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</si>
  <si>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</si>
  <si>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</si>
  <si>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</si>
  <si>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</si>
  <si>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</si>
  <si>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</si>
  <si>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</si>
  <si>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</si>
  <si>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</si>
  <si>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</si>
  <si>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</si>
  <si>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</si>
  <si>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</si>
  <si>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</si>
  <si>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</si>
  <si>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</si>
  <si>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</si>
  <si>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</si>
  <si>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</si>
  <si>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</si>
  <si>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</si>
  <si>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</si>
  <si>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</si>
  <si>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</si>
  <si>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</si>
  <si>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</si>
  <si>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</si>
  <si>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</si>
  <si>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</si>
  <si>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</si>
  <si>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</si>
  <si>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</si>
  <si>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</si>
  <si>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</si>
  <si>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</si>
  <si>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</si>
  <si>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</si>
  <si>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</si>
  <si>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</si>
  <si>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</si>
  <si>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</si>
  <si>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</si>
  <si>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</si>
  <si>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</si>
  <si>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</si>
  <si>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</si>
  <si>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</si>
  <si>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</si>
  <si>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</si>
  <si>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</si>
  <si>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</si>
  <si>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</si>
  <si>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</si>
  <si>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</si>
  <si>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</si>
  <si>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</si>
  <si>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</si>
  <si>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</si>
  <si>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</si>
  <si>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</si>
  <si>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</si>
  <si>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</si>
  <si>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</si>
  <si>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</si>
  <si>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</si>
  <si>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</si>
  <si>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</si>
  <si>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</si>
  <si>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</si>
  <si>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</si>
  <si>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</si>
  <si>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</si>
  <si>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</si>
  <si>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</si>
  <si>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</si>
  <si>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</si>
  <si>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</si>
  <si>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</si>
  <si>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</si>
  <si>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</si>
  <si>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</si>
  <si>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</si>
  <si>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</si>
  <si>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</si>
  <si>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</si>
  <si>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</si>
  <si>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</si>
  <si>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</si>
  <si>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</si>
  <si>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</si>
  <si>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</si>
  <si>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</si>
  <si>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</si>
  <si>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</si>
  <si>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</si>
  <si>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</si>
  <si>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</si>
  <si>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</si>
  <si>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</si>
  <si>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</si>
  <si>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</si>
  <si>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</si>
  <si>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</si>
  <si>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</si>
  <si>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</si>
  <si>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</si>
  <si>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</si>
  <si>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</si>
  <si>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</si>
  <si>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</si>
  <si>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</si>
  <si>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</si>
  <si>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</si>
  <si>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</si>
  <si>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</si>
  <si>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</si>
  <si>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</si>
  <si>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</si>
  <si>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</si>
  <si>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</si>
  <si>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</si>
  <si>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</si>
  <si>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</si>
  <si>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</si>
  <si>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</si>
  <si>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</si>
  <si>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</si>
  <si>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</si>
  <si>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</si>
  <si>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</si>
  <si>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</si>
  <si>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</si>
  <si>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</si>
  <si>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</si>
  <si>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</si>
  <si>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</si>
  <si>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</si>
  <si>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</si>
  <si>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</si>
  <si>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</si>
  <si>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</si>
  <si>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</si>
  <si>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</si>
  <si>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</si>
  <si>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</si>
  <si>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</si>
  <si>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</si>
  <si>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</si>
  <si>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</si>
  <si>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</si>
  <si>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</si>
  <si>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</si>
  <si>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</si>
  <si>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</si>
  <si>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</si>
  <si>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</si>
  <si>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</si>
  <si>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</si>
  <si>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</si>
  <si>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</si>
  <si>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</si>
  <si>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</si>
  <si>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</si>
  <si>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</si>
  <si>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</si>
  <si>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</si>
  <si>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</si>
  <si>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</si>
  <si>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</si>
  <si>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</si>
  <si>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</si>
  <si>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</si>
  <si>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</si>
  <si>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</si>
  <si>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</si>
  <si>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</si>
  <si>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</si>
  <si>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</si>
  <si>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</si>
  <si>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</si>
  <si>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</si>
  <si>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</si>
  <si>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</si>
  <si>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</si>
  <si>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</si>
  <si>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</si>
  <si>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</si>
  <si>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</si>
  <si>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</si>
  <si>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</si>
  <si>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</si>
  <si>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</si>
  <si>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</si>
  <si>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</si>
  <si>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</si>
  <si>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</si>
  <si>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</si>
  <si>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</si>
  <si>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</si>
  <si>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</si>
  <si>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</si>
  <si>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</si>
  <si>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</si>
  <si>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</si>
  <si>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</si>
  <si>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</si>
  <si>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</si>
  <si>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</si>
  <si>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</si>
  <si>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</si>
  <si>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</si>
  <si>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</si>
  <si>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</si>
  <si>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</si>
  <si>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</si>
  <si>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</si>
  <si>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</si>
  <si>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</si>
  <si>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</si>
  <si>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</si>
  <si>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</si>
  <si>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</si>
  <si>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</si>
  <si>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</si>
  <si>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</si>
  <si>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</si>
  <si>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</si>
  <si>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</si>
  <si>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</si>
  <si>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</si>
  <si>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</si>
  <si>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</si>
  <si>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</si>
  <si>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</si>
  <si>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</si>
  <si>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</si>
  <si>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</si>
  <si>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</si>
  <si>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</si>
  <si>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</si>
  <si>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</si>
  <si>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</si>
  <si>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</si>
  <si>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</si>
  <si>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</si>
  <si>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</si>
  <si>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</si>
  <si>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</si>
  <si>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</si>
  <si>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</si>
  <si>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</si>
  <si>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</si>
  <si>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</si>
  <si>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</si>
  <si>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</si>
  <si>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</si>
  <si>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</si>
  <si>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</si>
  <si>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</si>
  <si>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</si>
  <si>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</si>
  <si>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</si>
  <si>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</si>
  <si>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</si>
  <si>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</si>
  <si>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</si>
  <si>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</si>
  <si>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</si>
  <si>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</si>
  <si>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</si>
  <si>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</si>
  <si>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</si>
  <si>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</si>
  <si>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</si>
  <si>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</si>
  <si>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</si>
  <si>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</si>
  <si>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</si>
  <si>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</si>
  <si>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</si>
  <si>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</si>
  <si>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</si>
  <si>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</si>
  <si>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</si>
  <si>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</si>
  <si>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</si>
  <si>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</si>
  <si>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</si>
  <si>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</si>
  <si>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</si>
  <si>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</si>
  <si>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</si>
  <si>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</si>
  <si>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</si>
  <si>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</si>
  <si>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</si>
  <si>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</si>
  <si>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</si>
  <si>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</si>
  <si>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</si>
  <si>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</si>
  <si>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</si>
  <si>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</si>
  <si>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</si>
  <si>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</si>
  <si>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</si>
  <si>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</si>
  <si>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</si>
  <si>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</si>
  <si>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</si>
  <si>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</si>
  <si>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</si>
  <si>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</si>
  <si>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</si>
  <si>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</si>
  <si>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</si>
  <si>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</si>
  <si>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</si>
  <si>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</si>
  <si>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</si>
  <si>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</si>
  <si>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</si>
  <si>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</si>
  <si>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</si>
  <si>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</si>
  <si>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</si>
  <si>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</si>
  <si>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</si>
  <si>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</si>
  <si>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</si>
  <si>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</si>
  <si>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</si>
  <si>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</si>
  <si>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</si>
  <si>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</si>
  <si>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</si>
  <si>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</si>
  <si>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</si>
  <si>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</si>
  <si>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</si>
  <si>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</si>
  <si>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</si>
  <si>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</si>
  <si>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</si>
  <si>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</si>
  <si>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</si>
  <si>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</si>
  <si>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</si>
  <si>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</si>
  <si>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</si>
  <si>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</si>
  <si>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</si>
  <si>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</si>
  <si>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</si>
  <si>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</si>
  <si>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</si>
  <si>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</si>
  <si>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</si>
  <si>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</si>
  <si>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</si>
  <si>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</si>
  <si>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</si>
  <si>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</si>
  <si>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</si>
  <si>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</si>
  <si>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</si>
  <si>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</si>
  <si>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</si>
  <si>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</si>
  <si>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</si>
  <si>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</si>
  <si>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</si>
  <si>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</si>
  <si>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</si>
  <si>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</si>
  <si>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</si>
  <si>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</si>
  <si>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</si>
  <si>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</si>
  <si>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</si>
  <si>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</si>
  <si>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</si>
  <si>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</si>
  <si>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</si>
  <si>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</si>
  <si>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</si>
  <si>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</si>
  <si>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</si>
  <si>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</si>
  <si>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</si>
  <si>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</si>
  <si>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</si>
  <si>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</si>
  <si>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</si>
  <si>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</si>
  <si>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</si>
  <si>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</si>
  <si>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</si>
  <si>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</si>
  <si>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</si>
  <si>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</si>
  <si>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</si>
  <si>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</si>
  <si>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</si>
  <si>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</si>
  <si>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</si>
  <si>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</si>
  <si>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</si>
  <si>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</si>
  <si>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</si>
  <si>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</si>
  <si>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</si>
  <si>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</si>
  <si>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</si>
  <si>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</si>
  <si>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</si>
  <si>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</si>
  <si>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</si>
  <si>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</si>
  <si>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</si>
  <si>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</si>
  <si>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</si>
  <si>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</si>
  <si>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</si>
  <si>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</si>
  <si>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</si>
  <si>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</si>
  <si>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</si>
  <si>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</si>
  <si>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</si>
  <si>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</si>
  <si>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</si>
  <si>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</si>
  <si>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</si>
  <si>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</si>
  <si>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</si>
  <si>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</si>
  <si>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</si>
  <si>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</si>
  <si>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</si>
  <si>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</si>
  <si>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</si>
  <si>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</si>
  <si>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</si>
  <si>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</si>
  <si>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</si>
  <si>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</si>
  <si>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</si>
  <si>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</si>
  <si>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</si>
  <si>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</si>
  <si>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</si>
  <si>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</si>
  <si>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</si>
  <si>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</si>
  <si>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</si>
  <si>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</si>
  <si>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</si>
  <si>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</si>
  <si>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</si>
  <si>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</si>
  <si>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</si>
  <si>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</si>
  <si>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</si>
  <si>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</si>
  <si>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</si>
  <si>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</si>
  <si>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</si>
  <si>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</si>
  <si>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</si>
  <si>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</si>
  <si>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</si>
  <si>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</si>
  <si>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</si>
  <si>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</si>
  <si>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</si>
  <si>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</si>
  <si>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</si>
  <si>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</si>
  <si>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</si>
  <si>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</si>
  <si>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</si>
  <si>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</si>
  <si>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</si>
  <si>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</si>
  <si>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</si>
  <si>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</si>
  <si>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</si>
  <si>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</si>
  <si>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</si>
  <si>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</si>
  <si>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</si>
  <si>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</si>
  <si>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</si>
  <si>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</si>
  <si>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</si>
  <si>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</si>
  <si>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</si>
  <si>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</si>
  <si>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</si>
  <si>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</si>
  <si>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</si>
  <si>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</si>
  <si>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</si>
  <si>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</si>
  <si>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</si>
  <si>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</si>
  <si>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</si>
  <si>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</si>
  <si>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</si>
  <si>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</si>
  <si>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</si>
  <si>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</si>
  <si>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</si>
  <si>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</si>
  <si>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</si>
  <si>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</si>
  <si>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</si>
  <si>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</si>
  <si>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</si>
  <si>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</si>
  <si>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</si>
  <si>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</si>
  <si>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</si>
  <si>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</si>
  <si>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</si>
  <si>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</si>
  <si>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</si>
  <si>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</si>
  <si>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</si>
  <si>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</si>
  <si>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</si>
  <si>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</si>
  <si>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</si>
  <si>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</si>
  <si>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</si>
  <si>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</si>
  <si>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</si>
  <si>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</si>
  <si>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</si>
  <si>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</si>
  <si>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</si>
  <si>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</si>
  <si>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</si>
  <si>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</si>
  <si>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</si>
  <si>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</si>
  <si>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</si>
  <si>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</si>
  <si>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</si>
  <si>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</si>
  <si>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</si>
  <si>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</si>
  <si>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</si>
  <si>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</si>
  <si>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</si>
  <si>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</si>
  <si>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</si>
  <si>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</si>
  <si>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</si>
  <si>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</si>
  <si>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</si>
  <si>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</si>
  <si>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</si>
  <si>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</si>
  <si>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</si>
  <si>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</si>
  <si>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</si>
  <si>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</si>
  <si>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</si>
  <si>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</si>
  <si>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</si>
  <si>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</si>
  <si>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</si>
  <si>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</si>
  <si>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</si>
  <si>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</si>
  <si>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</si>
  <si>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</si>
  <si>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</si>
  <si>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</si>
  <si>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</si>
  <si>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</si>
  <si>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</si>
  <si>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</si>
  <si>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</si>
  <si>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</si>
  <si>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</si>
  <si>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</si>
  <si>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</si>
  <si>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</si>
  <si>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</si>
  <si>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</si>
  <si>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</si>
  <si>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</si>
  <si>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</si>
  <si>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</si>
  <si>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</si>
  <si>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</si>
  <si>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</si>
  <si>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</si>
  <si>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</si>
  <si>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</si>
  <si>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</si>
  <si>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</si>
  <si>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</si>
  <si>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</si>
  <si>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</si>
  <si>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</si>
  <si>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</si>
  <si>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</si>
  <si>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</si>
  <si>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</si>
  <si>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</si>
  <si>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</si>
  <si>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</si>
  <si>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</si>
  <si>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</si>
  <si>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</si>
  <si>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</si>
  <si>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</si>
  <si>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</si>
  <si>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</si>
  <si>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</si>
  <si>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</si>
  <si>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</si>
  <si>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</si>
  <si>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</si>
  <si>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</si>
  <si>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</si>
  <si>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</si>
  <si>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</si>
  <si>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</si>
  <si>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</si>
  <si>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</si>
  <si>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</si>
  <si>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</si>
  <si>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</si>
  <si>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</si>
  <si>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</si>
  <si>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</si>
  <si>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</si>
  <si>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</si>
  <si>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</si>
  <si>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</si>
  <si>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</si>
  <si>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</si>
  <si>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</si>
  <si>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</si>
  <si>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</si>
  <si>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</si>
  <si>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</si>
  <si>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</si>
  <si>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</si>
  <si>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</si>
  <si>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</si>
  <si>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</si>
  <si>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</si>
  <si>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</si>
  <si>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</si>
  <si>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</si>
  <si>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</si>
  <si>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</si>
  <si>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</si>
  <si>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</si>
  <si>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</si>
  <si>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</si>
  <si>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</si>
  <si>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</si>
  <si>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</si>
  <si>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</si>
  <si>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</si>
  <si>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</si>
  <si>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</si>
  <si>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</si>
  <si>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</si>
  <si>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</si>
  <si>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</si>
  <si>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</si>
  <si>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</si>
  <si>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</si>
  <si>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</si>
  <si>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</si>
  <si>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</si>
  <si>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</si>
  <si>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</si>
  <si>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</si>
  <si>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</si>
  <si>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</si>
  <si>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</si>
  <si>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</si>
  <si>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</si>
  <si>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</si>
  <si>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</si>
  <si>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</si>
  <si>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</si>
  <si>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</si>
  <si>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</si>
  <si>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</si>
  <si>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</si>
  <si>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</si>
  <si>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</si>
  <si>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</si>
  <si>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</si>
  <si>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</si>
  <si>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</si>
  <si>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</si>
  <si>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</si>
  <si>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</si>
  <si>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</si>
  <si>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</si>
  <si>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</si>
  <si>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</si>
  <si>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</si>
  <si>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</si>
  <si>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</si>
  <si>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</si>
  <si>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</si>
  <si>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</si>
  <si>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</si>
  <si>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</si>
  <si>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</si>
  <si>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</si>
  <si>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</si>
  <si>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</si>
  <si>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</si>
  <si>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</si>
  <si>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</si>
  <si>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</si>
  <si>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</si>
  <si>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</si>
  <si>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</si>
  <si>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</si>
  <si>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</si>
  <si>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</si>
  <si>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</si>
  <si>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</si>
  <si>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</si>
  <si>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</si>
  <si>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</si>
  <si>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</si>
  <si>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</si>
  <si>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</si>
  <si>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</si>
  <si>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</si>
  <si>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</si>
  <si>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</si>
  <si>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</si>
  <si>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</si>
  <si>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</si>
  <si>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</si>
  <si>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</si>
  <si>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</si>
  <si>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</si>
  <si>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</si>
  <si>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</si>
  <si>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</si>
  <si>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</si>
  <si>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</si>
  <si>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</si>
  <si>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</si>
  <si>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</si>
  <si>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</si>
  <si>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</si>
  <si>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</si>
  <si>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</si>
  <si>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</si>
  <si>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</si>
  <si>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</si>
  <si>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</si>
  <si>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</si>
  <si>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</si>
  <si>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</si>
  <si>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</si>
  <si>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</si>
  <si>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</si>
  <si>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</si>
  <si>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</si>
  <si>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</si>
  <si>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</si>
  <si>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</si>
  <si>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</si>
  <si>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</si>
  <si>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</si>
  <si>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</si>
  <si>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</si>
  <si>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</si>
  <si>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</si>
  <si>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</si>
  <si>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</si>
  <si>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</si>
  <si>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</si>
  <si>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</si>
  <si>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</si>
  <si>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</si>
  <si>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</si>
  <si>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</si>
  <si>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</si>
  <si>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</si>
  <si>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</si>
  <si>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</si>
  <si>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</si>
  <si>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</si>
  <si>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</si>
  <si>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</si>
  <si>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</si>
  <si>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</si>
  <si>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</si>
  <si>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</si>
  <si>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</si>
  <si>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</si>
  <si>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</si>
  <si>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</si>
  <si>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</si>
  <si>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</si>
  <si>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</si>
  <si>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</si>
  <si>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</si>
  <si>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</si>
  <si>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</si>
  <si>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</si>
  <si>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</si>
  <si>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</si>
  <si>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</si>
  <si>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</si>
  <si>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</si>
  <si>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</si>
  <si>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</si>
  <si>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</si>
  <si>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</si>
  <si>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</si>
  <si>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</si>
  <si>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</si>
  <si>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</si>
  <si>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</si>
  <si>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</si>
  <si>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</si>
  <si>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</si>
  <si>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</si>
  <si>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</si>
  <si>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</si>
  <si>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</si>
  <si>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</si>
  <si>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</si>
  <si>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</si>
  <si>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</si>
  <si>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</si>
  <si>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</si>
  <si>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</si>
  <si>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</si>
  <si>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</si>
  <si>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</si>
  <si>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</si>
  <si>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</si>
  <si>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</si>
  <si>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</si>
  <si>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</si>
  <si>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</si>
  <si>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</si>
  <si>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</si>
  <si>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</si>
  <si>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</si>
  <si>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</si>
  <si>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</si>
  <si>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</si>
  <si>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</si>
  <si>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</si>
  <si>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</si>
  <si>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</si>
  <si>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</si>
  <si>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</si>
  <si>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</si>
  <si>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</si>
  <si>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</si>
  <si>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</si>
  <si>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</si>
  <si>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</si>
  <si>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</si>
  <si>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</si>
  <si>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</si>
  <si>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</si>
  <si>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</si>
  <si>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</si>
  <si>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</si>
  <si>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</si>
  <si>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</si>
  <si>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</si>
  <si>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</si>
  <si>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</si>
  <si>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</si>
  <si>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</si>
  <si>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</si>
  <si>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</si>
  <si>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</si>
  <si>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</si>
  <si>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</si>
  <si>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</si>
  <si>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</si>
  <si>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</si>
  <si>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</si>
  <si>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</si>
  <si>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</si>
  <si>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</si>
  <si>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</si>
  <si>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</si>
  <si>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</si>
  <si>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</si>
  <si>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</si>
  <si>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</si>
  <si>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</si>
  <si>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</si>
  <si>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</si>
  <si>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</si>
  <si>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</si>
  <si>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</si>
  <si>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</si>
  <si>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</si>
  <si>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</si>
  <si>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</si>
  <si>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</si>
  <si>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</si>
  <si>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</si>
  <si>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</si>
  <si>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</si>
  <si>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</si>
  <si>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</si>
  <si>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</si>
  <si>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</si>
  <si>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</si>
  <si>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</si>
  <si>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</si>
  <si>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</si>
  <si>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</si>
  <si>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</si>
  <si>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</si>
  <si>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</si>
  <si>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</si>
  <si>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</si>
  <si>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</si>
  <si>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</si>
  <si>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</si>
  <si>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</si>
  <si>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</si>
  <si>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</si>
  <si>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</si>
  <si>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</si>
  <si>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</si>
  <si>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</si>
  <si>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</si>
  <si>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</si>
  <si>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</si>
  <si>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</si>
  <si>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</si>
  <si>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</si>
  <si>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</si>
  <si>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</si>
  <si>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</si>
  <si>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</si>
  <si>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</si>
  <si>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</si>
  <si>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</si>
  <si>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</si>
  <si>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</si>
  <si>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</si>
  <si>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</si>
  <si>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</si>
  <si>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</si>
  <si>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</si>
  <si>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</si>
  <si>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</si>
  <si>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</si>
  <si>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</si>
  <si>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</si>
  <si>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</si>
  <si>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</si>
  <si>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</si>
  <si>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</si>
  <si>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</si>
  <si>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</si>
  <si>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</si>
  <si>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</si>
  <si>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</si>
  <si>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</si>
  <si>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</si>
  <si>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</si>
  <si>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</si>
  <si>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</si>
  <si>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</si>
  <si>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</si>
  <si>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</si>
  <si>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</si>
  <si>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</si>
  <si>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</si>
  <si>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</si>
  <si>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</si>
  <si>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</si>
  <si>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</si>
  <si>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</si>
  <si>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</si>
  <si>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</si>
  <si>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</si>
  <si>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</si>
  <si>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</si>
  <si>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</si>
  <si>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</si>
  <si>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</si>
  <si>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</si>
  <si>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</si>
  <si>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</si>
  <si>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</si>
  <si>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</si>
  <si>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</si>
  <si>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</si>
  <si>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</si>
  <si>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</si>
  <si>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</si>
  <si>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</si>
  <si>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</si>
  <si>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</si>
  <si>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</si>
  <si>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</si>
  <si>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</si>
  <si>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</si>
  <si>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</si>
  <si>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</si>
  <si>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</si>
  <si>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</si>
  <si>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</si>
  <si>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</si>
  <si>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</si>
  <si>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</si>
  <si>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</si>
  <si>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</si>
  <si>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</si>
  <si>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</si>
  <si>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</si>
  <si>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</si>
  <si>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</si>
  <si>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</si>
  <si>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</si>
  <si>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</si>
  <si>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</si>
  <si>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</si>
  <si>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</si>
  <si>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</si>
  <si>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</si>
  <si>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</si>
  <si>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</si>
  <si>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</si>
  <si>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</si>
  <si>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</si>
  <si>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</si>
  <si>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</si>
  <si>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</si>
  <si>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</si>
  <si>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</si>
  <si>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</si>
  <si>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</si>
  <si>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</si>
  <si>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</si>
  <si>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</si>
  <si>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</si>
  <si>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</si>
  <si>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</si>
  <si>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</si>
  <si>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</si>
  <si>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</si>
  <si>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</si>
  <si>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</si>
  <si>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</si>
  <si>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</si>
  <si>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</si>
  <si>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</si>
  <si>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</si>
  <si>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</si>
  <si>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</si>
  <si>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</si>
  <si>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</si>
  <si>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</si>
  <si>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</si>
  <si>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</si>
  <si>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</si>
  <si>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</si>
  <si>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</si>
  <si>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</si>
  <si>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</si>
  <si>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</si>
  <si>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</si>
  <si>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</si>
  <si>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</si>
  <si>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</si>
  <si>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</si>
  <si>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</si>
  <si>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</si>
  <si>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</si>
  <si>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</si>
  <si>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</si>
  <si>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</si>
  <si>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</si>
  <si>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</si>
  <si>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</si>
  <si>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</si>
  <si>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</si>
  <si>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</si>
  <si>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</si>
  <si>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</si>
  <si>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</si>
  <si>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</si>
  <si>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</si>
  <si>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</si>
  <si>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</si>
  <si>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</si>
  <si>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</si>
  <si>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</si>
  <si>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</si>
  <si>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</si>
  <si>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</si>
  <si>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</si>
  <si>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</si>
  <si>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</si>
  <si>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</si>
  <si>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</si>
  <si>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</si>
  <si>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</si>
  <si>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</si>
  <si>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</si>
  <si>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</si>
  <si>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</si>
  <si>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</si>
  <si>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</si>
  <si>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</si>
  <si>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</si>
  <si>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</si>
  <si>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</si>
  <si>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</si>
  <si>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</si>
  <si>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</si>
  <si>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</si>
  <si>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</si>
  <si>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</si>
  <si>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</si>
  <si>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</si>
  <si>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</si>
  <si>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</si>
  <si>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</si>
  <si>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</si>
  <si>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</si>
  <si>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</si>
  <si>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</si>
  <si>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</si>
  <si>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</si>
  <si>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</si>
  <si>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</si>
  <si>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</si>
  <si>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</si>
  <si>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</si>
  <si>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</si>
  <si>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</si>
  <si>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</si>
  <si>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</si>
  <si>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</si>
  <si>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</si>
  <si>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</si>
  <si>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</si>
  <si>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</si>
  <si>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</si>
  <si>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</si>
  <si>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</si>
  <si>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</si>
  <si>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</si>
  <si>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</si>
  <si>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</si>
  <si>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</si>
  <si>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</si>
  <si>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</si>
  <si>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</si>
  <si>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</si>
  <si>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</si>
  <si>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</si>
  <si>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</si>
  <si>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</si>
  <si>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</si>
  <si>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</si>
  <si>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</si>
  <si>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</si>
  <si>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</si>
  <si>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</si>
  <si>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</si>
  <si>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</si>
  <si>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</si>
  <si>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</si>
  <si>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</si>
  <si>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</si>
  <si>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</si>
  <si>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</si>
  <si>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</si>
  <si>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</si>
  <si>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</si>
  <si>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</si>
  <si>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</si>
  <si>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</si>
  <si>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</si>
  <si>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</si>
  <si>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</si>
  <si>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</si>
  <si>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</si>
  <si>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</si>
  <si>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</si>
  <si>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</si>
  <si>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</si>
  <si>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</si>
  <si>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</si>
  <si>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</si>
  <si>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</si>
  <si>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</si>
  <si>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</si>
  <si>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</si>
  <si>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</si>
  <si>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</si>
  <si>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</si>
  <si>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</si>
  <si>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</si>
  <si>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</si>
  <si>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</si>
  <si>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</si>
  <si>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</si>
  <si>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</si>
  <si>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</si>
  <si>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</si>
  <si>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</si>
  <si>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</si>
  <si>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</si>
  <si>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</si>
  <si>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</si>
  <si>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</si>
  <si>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</si>
  <si>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</si>
  <si>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</si>
  <si>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</si>
  <si>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</si>
  <si>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</si>
  <si>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</si>
  <si>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</si>
  <si>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</si>
  <si>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</si>
  <si>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</si>
  <si>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</si>
  <si>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</si>
  <si>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</si>
  <si>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</si>
  <si>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</si>
  <si>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</si>
  <si>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</si>
  <si>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</si>
  <si>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</si>
  <si>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</si>
  <si>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</si>
  <si>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</si>
  <si>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</si>
  <si>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</si>
  <si>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</si>
  <si>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</si>
  <si>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</si>
  <si>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</si>
  <si>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</si>
  <si>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</si>
  <si>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</si>
  <si>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</si>
  <si>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</si>
  <si>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</si>
  <si>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</si>
  <si>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</si>
  <si>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</si>
  <si>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</si>
  <si>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</si>
  <si>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</si>
  <si>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</si>
  <si>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</si>
  <si>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</si>
  <si>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</si>
  <si>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</si>
  <si>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</si>
  <si>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</si>
  <si>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</si>
  <si>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</si>
  <si>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</si>
  <si>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</si>
  <si>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</si>
  <si>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</si>
  <si>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</si>
  <si>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</si>
  <si>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</si>
  <si>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</si>
  <si>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</si>
  <si>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</si>
  <si>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</si>
  <si>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</si>
  <si>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</si>
  <si>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</si>
  <si>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</si>
  <si>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</si>
  <si>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</si>
  <si>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</si>
  <si>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</si>
  <si>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</si>
  <si>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</si>
  <si>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</si>
  <si>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</si>
  <si>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</si>
  <si>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</si>
  <si>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</si>
  <si>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</si>
  <si>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</si>
  <si>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</si>
  <si>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</si>
  <si>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</si>
  <si>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</si>
  <si>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</si>
  <si>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</si>
  <si>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</si>
  <si>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</si>
  <si>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</si>
  <si>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</si>
  <si>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</si>
  <si>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</si>
  <si>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</si>
  <si>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</si>
  <si>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</si>
  <si>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</si>
  <si>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</si>
  <si>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</si>
  <si>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</si>
  <si>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</si>
  <si>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</si>
  <si>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</si>
  <si>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</si>
  <si>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</si>
  <si>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</si>
  <si>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</si>
  <si>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</si>
  <si>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</si>
  <si>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</si>
  <si>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</si>
  <si>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</si>
  <si>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</si>
  <si>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</si>
  <si>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</si>
  <si>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</si>
  <si>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</si>
  <si>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</si>
  <si>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</si>
  <si>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</si>
  <si>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</si>
  <si>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</si>
  <si>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</si>
  <si>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</si>
  <si>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</si>
  <si>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</si>
  <si>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</si>
  <si>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</si>
  <si>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</si>
  <si>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</si>
  <si>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</si>
  <si>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</si>
  <si>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</si>
  <si>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</si>
  <si>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</si>
  <si>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</si>
  <si>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</si>
  <si>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</si>
  <si>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</si>
  <si>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</si>
  <si>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</si>
  <si>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</si>
  <si>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</si>
  <si>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</si>
  <si>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</si>
  <si>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</si>
  <si>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</si>
  <si>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</si>
  <si>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</si>
  <si>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</si>
  <si>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</si>
  <si>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</si>
  <si>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</si>
  <si>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</si>
  <si>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</si>
  <si>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</si>
  <si>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</si>
  <si>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</si>
  <si>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</si>
  <si>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</si>
  <si>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</si>
  <si>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</si>
  <si>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</si>
  <si>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</si>
  <si>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</si>
  <si>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</si>
  <si>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</si>
  <si>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</si>
  <si>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</si>
  <si>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</si>
  <si>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</si>
  <si>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</si>
  <si>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</si>
  <si>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</si>
  <si>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</si>
  <si>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</si>
  <si>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</si>
  <si>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</si>
  <si>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</si>
  <si>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</si>
  <si>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</si>
  <si>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</si>
  <si>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</si>
  <si>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</si>
  <si>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</si>
  <si>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</si>
  <si>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</si>
  <si>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</si>
  <si>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</si>
  <si>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</si>
  <si>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</si>
  <si>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</si>
  <si>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</si>
  <si>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</si>
  <si>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</si>
  <si>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</si>
  <si>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</si>
  <si>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</si>
  <si>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</si>
  <si>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</si>
  <si>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</si>
  <si>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</si>
  <si>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</si>
  <si>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</si>
  <si>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</si>
  <si>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</si>
  <si>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</si>
  <si>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</si>
  <si>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</si>
  <si>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</si>
  <si>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</si>
  <si>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</si>
  <si>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</si>
  <si>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</si>
  <si>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</si>
  <si>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</si>
  <si>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</si>
  <si>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</si>
  <si>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</si>
  <si>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</si>
  <si>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</si>
  <si>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</si>
  <si>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</si>
  <si>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</si>
  <si>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</si>
  <si>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</si>
  <si>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</si>
  <si>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</si>
  <si>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</si>
  <si>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</si>
  <si>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</si>
  <si>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</si>
  <si>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</si>
  <si>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</si>
  <si>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</si>
  <si>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</si>
  <si>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</si>
  <si>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</si>
  <si>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</si>
  <si>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</si>
  <si>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</si>
  <si>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</si>
  <si>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</si>
  <si>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</si>
  <si>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</si>
  <si>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</si>
  <si>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</si>
  <si>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</si>
  <si>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</si>
  <si>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</si>
  <si>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</si>
  <si>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</si>
  <si>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</si>
  <si>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</si>
  <si>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</si>
  <si>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</si>
  <si>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</si>
  <si>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</si>
  <si>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</si>
  <si>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</si>
  <si>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</si>
  <si>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</si>
  <si>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</si>
  <si>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</si>
  <si>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</si>
  <si>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</si>
  <si>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</si>
  <si>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</si>
  <si>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</si>
  <si>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</si>
  <si>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</si>
  <si>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</si>
  <si>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</si>
  <si>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</si>
  <si>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</si>
  <si>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</si>
  <si>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</si>
  <si>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</si>
  <si>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</si>
  <si>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</si>
  <si>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</si>
  <si>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</si>
  <si>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</si>
  <si>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</si>
  <si>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</si>
  <si>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</si>
  <si>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</si>
  <si>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</si>
  <si>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</si>
  <si>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</si>
  <si>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</si>
  <si>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</si>
  <si>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</si>
  <si>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</si>
  <si>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</si>
  <si>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</si>
  <si>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</si>
  <si>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</si>
  <si>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</si>
  <si>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</si>
  <si>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</si>
  <si>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</si>
  <si>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</si>
  <si>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</si>
  <si>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</si>
  <si>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</si>
  <si>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</si>
  <si>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</si>
  <si>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</si>
  <si>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</si>
  <si>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</si>
  <si>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</si>
  <si>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</si>
  <si>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</si>
  <si>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</si>
  <si>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</si>
  <si>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</si>
  <si>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</si>
  <si>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</si>
  <si>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</si>
  <si>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</si>
  <si>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</si>
  <si>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</si>
  <si>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</si>
  <si>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</si>
  <si>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</si>
  <si>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</si>
  <si>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</si>
  <si>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</si>
  <si>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</si>
  <si>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</si>
  <si>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</si>
  <si>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</si>
  <si>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</si>
  <si>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</si>
  <si>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</si>
  <si>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</si>
  <si>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</si>
  <si>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</si>
  <si>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</si>
  <si>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</si>
  <si>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</si>
  <si>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</si>
  <si>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</si>
  <si>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</si>
  <si>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</si>
  <si>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</si>
  <si>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</si>
  <si>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</si>
  <si>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</si>
  <si>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</si>
  <si>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</si>
  <si>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</si>
  <si>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</si>
  <si>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</si>
  <si>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</si>
  <si>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</si>
  <si>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</si>
  <si>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</si>
  <si>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</si>
  <si>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</si>
  <si>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</si>
  <si>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</si>
  <si>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</si>
  <si>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</si>
  <si>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</si>
  <si>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</si>
  <si>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</si>
  <si>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</si>
  <si>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</si>
  <si>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</si>
  <si>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</si>
  <si>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</si>
  <si>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</si>
  <si>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</si>
  <si>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</si>
  <si>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</si>
  <si>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</si>
  <si>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</si>
  <si>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</si>
  <si>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</si>
  <si>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</si>
  <si>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</si>
  <si>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</si>
  <si>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</si>
  <si>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</si>
  <si>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</si>
  <si>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</si>
  <si>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</si>
  <si>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</si>
  <si>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</si>
  <si>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</si>
  <si>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</si>
  <si>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</si>
  <si>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</si>
  <si>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</si>
  <si>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</si>
  <si>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</si>
  <si>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</si>
  <si>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</si>
  <si>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</si>
  <si>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</si>
  <si>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</si>
  <si>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</si>
  <si>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</si>
  <si>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</si>
  <si>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</si>
  <si>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</si>
  <si>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</si>
  <si>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</si>
  <si>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</si>
  <si>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</si>
  <si>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</si>
  <si>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</si>
  <si>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</si>
  <si>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</si>
  <si>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</si>
  <si>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</si>
  <si>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</si>
  <si>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</si>
  <si>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</si>
  <si>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</si>
  <si>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</si>
  <si>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</si>
  <si>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</si>
  <si>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</si>
  <si>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</si>
  <si>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</si>
  <si>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</si>
  <si>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</si>
  <si>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</si>
  <si>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</si>
  <si>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</si>
  <si>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</si>
  <si>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</si>
  <si>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</si>
  <si>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</si>
  <si>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</si>
  <si>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</si>
  <si>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</si>
  <si>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</si>
  <si>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</si>
  <si>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</si>
  <si>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</si>
  <si>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</si>
  <si>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</si>
  <si>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</si>
  <si>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</si>
  <si>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</si>
  <si>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</si>
  <si>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</si>
  <si>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</si>
  <si>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</si>
  <si>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</si>
  <si>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</si>
  <si>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</si>
  <si>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</si>
  <si>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</si>
  <si>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</si>
  <si>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</si>
  <si>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</si>
  <si>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</si>
  <si>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</si>
  <si>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</si>
  <si>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</si>
  <si>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</si>
  <si>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</si>
  <si>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</si>
  <si>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</si>
  <si>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</si>
  <si>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</si>
  <si>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</si>
  <si>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</si>
  <si>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</si>
  <si>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</si>
  <si>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</si>
  <si>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</si>
  <si>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</si>
  <si>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</si>
  <si>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</si>
  <si>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</si>
  <si>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</si>
  <si>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</si>
  <si>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</si>
  <si>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</si>
  <si>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</si>
  <si>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</si>
  <si>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</si>
  <si>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</si>
  <si>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</si>
  <si>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</si>
  <si>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</si>
  <si>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</si>
  <si>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</si>
  <si>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</si>
  <si>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</si>
  <si>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</si>
  <si>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</si>
  <si>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</si>
  <si>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</si>
  <si>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</si>
  <si>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</si>
  <si>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</si>
  <si>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</si>
  <si>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</si>
  <si>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</si>
  <si>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</si>
  <si>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</si>
  <si>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</si>
  <si>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</si>
  <si>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</si>
  <si>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</si>
  <si>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</si>
  <si>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</si>
  <si>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</si>
  <si>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</si>
  <si>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</si>
  <si>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</si>
  <si>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</si>
  <si>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</si>
  <si>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</si>
  <si>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</si>
  <si>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</si>
  <si>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</si>
  <si>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</si>
  <si>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</si>
  <si>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</si>
  <si>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</si>
  <si>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</si>
  <si>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</si>
  <si>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</si>
  <si>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</si>
  <si>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</si>
  <si>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</si>
  <si>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</si>
  <si>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</si>
  <si>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</si>
  <si>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</si>
  <si>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</si>
  <si>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</si>
  <si>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</si>
  <si>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</si>
  <si>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</si>
  <si>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</si>
  <si>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</si>
  <si>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</si>
  <si>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</si>
  <si>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</si>
  <si>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</si>
  <si>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</si>
  <si>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</si>
  <si>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</si>
  <si>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</si>
  <si>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</si>
  <si>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</si>
  <si>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</si>
  <si>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</si>
  <si>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</si>
  <si>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</si>
  <si>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</si>
  <si>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</si>
  <si>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</si>
  <si>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</si>
  <si>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</si>
  <si>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</si>
  <si>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</si>
  <si>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</si>
  <si>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</si>
  <si>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</si>
  <si>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</si>
  <si>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</si>
  <si>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</si>
  <si>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</si>
  <si>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</si>
  <si>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</si>
  <si>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</si>
  <si>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</si>
  <si>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</si>
  <si>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</si>
  <si>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</si>
  <si>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</si>
  <si>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</si>
  <si>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</si>
  <si>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</si>
  <si>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</si>
  <si>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</si>
  <si>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</si>
  <si>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</si>
  <si>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</si>
  <si>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</si>
  <si>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</si>
  <si>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</si>
  <si>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</si>
  <si>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</si>
  <si>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</si>
  <si>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</si>
  <si>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</si>
  <si>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</si>
  <si>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</si>
  <si>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</si>
  <si>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</si>
  <si>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</si>
  <si>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</si>
  <si>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</si>
  <si>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</si>
  <si>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</si>
  <si>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</si>
  <si>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</si>
  <si>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</si>
  <si>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</si>
  <si>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</si>
  <si>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</si>
  <si>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</si>
  <si>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</si>
  <si>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</si>
  <si>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</si>
  <si>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</si>
  <si>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</si>
  <si>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</si>
  <si>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</si>
  <si>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</si>
  <si>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</si>
  <si>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</si>
  <si>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</si>
  <si>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</si>
  <si>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</si>
  <si>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</si>
  <si>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</si>
  <si>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</si>
  <si>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</si>
  <si>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</si>
  <si>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</si>
  <si>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</si>
  <si>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</si>
  <si>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</si>
  <si>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</si>
  <si>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</si>
  <si>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</si>
  <si>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</si>
  <si>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</si>
  <si>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</si>
  <si>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</si>
  <si>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</si>
  <si>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</si>
  <si>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</si>
  <si>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</si>
  <si>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</si>
  <si>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</si>
  <si>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</si>
  <si>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</si>
  <si>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</si>
  <si>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</si>
  <si>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</si>
  <si>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</si>
  <si>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</si>
  <si>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</si>
  <si>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</si>
  <si>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</si>
  <si>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</si>
  <si>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</si>
  <si>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</si>
  <si>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</si>
  <si>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</si>
  <si>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</si>
  <si>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</si>
  <si>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</si>
  <si>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</si>
  <si>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</si>
  <si>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</si>
  <si>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</si>
  <si>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</si>
  <si>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</si>
  <si>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</si>
  <si>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</si>
  <si>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</si>
  <si>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</si>
  <si>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</si>
  <si>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</si>
  <si>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</si>
  <si>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</si>
  <si>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</si>
  <si>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</si>
  <si>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</si>
  <si>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</si>
  <si>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</si>
  <si>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</si>
  <si>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</si>
  <si>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</si>
  <si>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</si>
  <si>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</si>
  <si>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</si>
  <si>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</si>
  <si>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</si>
  <si>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</si>
  <si>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</si>
  <si>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</si>
  <si>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</si>
  <si>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</si>
  <si>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</si>
  <si>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</si>
  <si>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</si>
  <si>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</si>
  <si>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</si>
  <si>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</si>
  <si>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</si>
  <si>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</si>
  <si>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</si>
  <si>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</si>
  <si>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</si>
  <si>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</si>
  <si>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</si>
  <si>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</si>
  <si>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</si>
  <si>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</si>
  <si>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</si>
  <si>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</si>
  <si>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</si>
  <si>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</si>
  <si>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</si>
  <si>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</si>
  <si>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</si>
  <si>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</si>
  <si>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</si>
  <si>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</si>
  <si>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</si>
  <si>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</si>
  <si>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</si>
  <si>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</si>
  <si>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</si>
  <si>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</si>
  <si>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</si>
  <si>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</si>
  <si>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</si>
  <si>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</si>
  <si>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</si>
  <si>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</si>
  <si>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</si>
  <si>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</si>
  <si>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</si>
  <si>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</si>
  <si>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</si>
  <si>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</si>
  <si>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</si>
  <si>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</si>
  <si>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</si>
  <si>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</si>
  <si>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</si>
  <si>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</si>
  <si>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</si>
  <si>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</si>
  <si>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</si>
  <si>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</si>
  <si>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</si>
  <si>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</si>
  <si>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</si>
  <si>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</si>
  <si>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</si>
  <si>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</si>
  <si>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</si>
  <si>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</si>
  <si>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</si>
  <si>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</si>
  <si>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</si>
  <si>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</si>
  <si>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</si>
  <si>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</si>
  <si>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</si>
  <si>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</si>
  <si>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</si>
  <si>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</si>
  <si>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</si>
  <si>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</si>
  <si>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</si>
  <si>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</si>
  <si>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</si>
  <si>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</si>
  <si>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</si>
  <si>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</si>
  <si>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</si>
  <si>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</si>
  <si>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</si>
  <si>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</si>
  <si>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</si>
  <si>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</si>
  <si>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</si>
  <si>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</si>
  <si>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</si>
  <si>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</si>
  <si>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</si>
  <si>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</si>
  <si>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</si>
  <si>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</si>
  <si>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</si>
  <si>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</si>
  <si>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</si>
  <si>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</si>
  <si>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</si>
  <si>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</si>
  <si>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</si>
  <si>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</si>
  <si>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</si>
  <si>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</si>
  <si>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</si>
  <si>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</si>
  <si>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</si>
  <si>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</si>
  <si>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</si>
  <si>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</si>
  <si>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</si>
  <si>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</si>
  <si>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</si>
  <si>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</si>
  <si>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</si>
  <si>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</si>
  <si>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</si>
  <si>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</si>
  <si>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</si>
  <si>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</si>
  <si>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</si>
  <si>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</si>
  <si>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</si>
  <si>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</si>
  <si>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</si>
  <si>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</si>
  <si>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</si>
  <si>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</si>
  <si>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</si>
  <si>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</si>
  <si>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</si>
  <si>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</si>
  <si>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</si>
  <si>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</si>
  <si>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</si>
  <si>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</si>
  <si>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</si>
  <si>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</si>
  <si>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</si>
  <si>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</si>
  <si>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</si>
  <si>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</si>
  <si>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</si>
  <si>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</si>
  <si>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</si>
  <si>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</si>
  <si>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</si>
  <si>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</si>
  <si>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</si>
  <si>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</si>
  <si>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</si>
  <si>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</si>
  <si>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</si>
  <si>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</si>
  <si>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</si>
  <si>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</si>
  <si>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</si>
  <si>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</si>
  <si>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</si>
  <si>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</si>
  <si>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</si>
  <si>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</si>
  <si>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</si>
  <si>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</si>
  <si>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</si>
  <si>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</si>
  <si>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</si>
  <si>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</si>
  <si>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</si>
  <si>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</si>
  <si>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</si>
  <si>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</si>
  <si>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</si>
  <si>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</si>
  <si>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</si>
  <si>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</si>
  <si>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</si>
  <si>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</si>
  <si>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</si>
  <si>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</si>
  <si>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</si>
  <si>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</si>
  <si>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</si>
  <si>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</si>
  <si>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</si>
  <si>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</si>
  <si>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</si>
  <si>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</si>
  <si>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</si>
  <si>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</si>
  <si>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</si>
  <si>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</si>
  <si>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</si>
  <si>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</si>
  <si>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</si>
  <si>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</si>
  <si>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</si>
  <si>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</si>
  <si>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</si>
  <si>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</si>
  <si>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</si>
  <si>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</si>
  <si>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</si>
  <si>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</si>
  <si>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</si>
  <si>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</si>
  <si>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</si>
  <si>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</si>
  <si>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</si>
  <si>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</si>
  <si>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</si>
  <si>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</si>
  <si>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</si>
  <si>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</si>
  <si>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</si>
  <si>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</si>
  <si>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</si>
  <si>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</si>
  <si>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</si>
  <si>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</si>
  <si>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</si>
  <si>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</si>
  <si>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</si>
  <si>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</si>
  <si>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</si>
  <si>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</si>
  <si>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</si>
  <si>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</si>
  <si>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</si>
  <si>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</si>
  <si>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</si>
  <si>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</si>
  <si>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</si>
  <si>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</si>
  <si>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</si>
  <si>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</si>
  <si>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</si>
  <si>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</si>
  <si>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</si>
  <si>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</si>
  <si>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</si>
  <si>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</si>
  <si>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</si>
  <si>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</si>
  <si>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</si>
  <si>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</si>
  <si>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</si>
  <si>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</si>
  <si>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</si>
  <si>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</si>
  <si>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</si>
  <si>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</si>
  <si>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</si>
  <si>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</si>
  <si>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</si>
  <si>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</si>
  <si>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</si>
  <si>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</si>
  <si>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</si>
  <si>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</si>
  <si>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</si>
  <si>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</si>
  <si>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</si>
  <si>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</si>
  <si>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</si>
  <si>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</si>
  <si>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</si>
  <si>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</si>
  <si>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</si>
  <si>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</si>
  <si>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</si>
  <si>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</si>
  <si>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</si>
  <si>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</si>
  <si>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</si>
  <si>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</si>
  <si>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</si>
  <si>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</si>
  <si>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</si>
  <si>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</si>
  <si>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</si>
  <si>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</si>
  <si>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</si>
  <si>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</si>
  <si>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</si>
  <si>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</si>
  <si>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</si>
  <si>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</si>
  <si>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</si>
  <si>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</si>
  <si>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</si>
  <si>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</si>
  <si>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</si>
  <si>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</si>
  <si>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</si>
  <si>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</si>
  <si>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</si>
  <si>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</si>
  <si>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</si>
  <si>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</si>
  <si>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</si>
  <si>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</si>
  <si>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</si>
  <si>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</si>
  <si>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</si>
  <si>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</si>
  <si>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</si>
  <si>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</si>
  <si>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</si>
  <si>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</si>
  <si>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</si>
  <si>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</si>
  <si>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</si>
  <si>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</si>
  <si>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</si>
  <si>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</si>
  <si>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</si>
  <si>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</si>
  <si>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</si>
  <si>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</si>
  <si>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</si>
  <si>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</si>
  <si>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</si>
  <si>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</si>
  <si>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</si>
  <si>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</si>
  <si>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</si>
  <si>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</si>
  <si>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</si>
  <si>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</si>
  <si>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</si>
  <si>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</si>
  <si>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</si>
  <si>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</si>
  <si>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</si>
  <si>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</si>
  <si>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</si>
  <si>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</si>
  <si>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</si>
  <si>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</si>
  <si>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</si>
  <si>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</si>
  <si>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</si>
  <si>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</si>
  <si>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</si>
  <si>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</si>
  <si>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</si>
  <si>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</si>
  <si>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</si>
  <si>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</si>
  <si>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</si>
  <si>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</si>
  <si>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</si>
  <si>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</si>
  <si>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</si>
  <si>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</si>
  <si>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</si>
  <si>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</si>
  <si>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</si>
  <si>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</si>
  <si>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</si>
  <si>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</si>
  <si>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</si>
  <si>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</si>
  <si>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</si>
  <si>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</si>
  <si>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</si>
  <si>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</si>
  <si>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</si>
  <si>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</si>
  <si>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</si>
  <si>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</si>
  <si>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</si>
  <si>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</si>
  <si>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</si>
  <si>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</si>
  <si>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</si>
  <si>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</si>
  <si>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</si>
  <si>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</si>
  <si>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</si>
  <si>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</si>
  <si>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</si>
  <si>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</si>
  <si>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</si>
  <si>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</si>
  <si>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</si>
  <si>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</si>
  <si>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</si>
  <si>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</si>
  <si>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</si>
  <si>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</si>
  <si>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</si>
  <si>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</si>
  <si>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</si>
  <si>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</si>
  <si>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</si>
  <si>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</si>
  <si>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</si>
  <si>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</si>
  <si>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</si>
  <si>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</si>
  <si>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</si>
  <si>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</si>
  <si>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</si>
  <si>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</si>
  <si>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</si>
  <si>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</si>
  <si>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</si>
  <si>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</si>
  <si>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</si>
  <si>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</si>
  <si>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</si>
  <si>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</si>
  <si>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</si>
  <si>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</si>
  <si>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</si>
  <si>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</si>
  <si>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</si>
  <si>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</si>
  <si>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</si>
  <si>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</si>
  <si>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</si>
  <si>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</si>
  <si>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</si>
  <si>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</si>
  <si>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</si>
  <si>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</si>
  <si>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</si>
  <si>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</si>
  <si>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</si>
  <si>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</si>
  <si>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</si>
  <si>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</si>
  <si>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</si>
  <si>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</si>
  <si>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</si>
  <si>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</si>
  <si>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</si>
  <si>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</si>
  <si>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</si>
  <si>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</si>
  <si>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</si>
  <si>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</si>
  <si>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</si>
  <si>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</si>
  <si>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</si>
  <si>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</si>
  <si>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</si>
  <si>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</si>
  <si>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</si>
  <si>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</si>
  <si>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</si>
  <si>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</si>
  <si>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</si>
  <si>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</si>
  <si>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</si>
  <si>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</si>
  <si>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</si>
  <si>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</si>
  <si>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</si>
  <si>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</si>
  <si>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</si>
  <si>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</si>
  <si>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</si>
  <si>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</si>
  <si>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</si>
  <si>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</si>
  <si>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</si>
  <si>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</si>
  <si>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</si>
  <si>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</si>
  <si>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</si>
  <si>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</si>
  <si>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</si>
  <si>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</si>
  <si>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</si>
  <si>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</si>
  <si>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</si>
  <si>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</si>
  <si>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</si>
  <si>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</si>
  <si>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</si>
  <si>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</si>
  <si>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</si>
  <si>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</si>
  <si>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</si>
  <si>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</si>
  <si>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</si>
  <si>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</si>
  <si>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</si>
  <si>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</si>
  <si>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</si>
  <si>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</si>
  <si>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</si>
  <si>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</si>
  <si>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</si>
  <si>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</si>
  <si>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</si>
  <si>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</si>
  <si>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</si>
  <si>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</si>
  <si>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</si>
  <si>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</si>
  <si>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</si>
  <si>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</si>
  <si>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</si>
  <si>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</si>
  <si>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</si>
  <si>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</si>
  <si>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</si>
  <si>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</si>
  <si>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</si>
  <si>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</si>
  <si>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</si>
  <si>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</si>
  <si>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</si>
  <si>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</si>
  <si>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</si>
  <si>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</si>
  <si>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</si>
  <si>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</si>
  <si>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</si>
  <si>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</si>
  <si>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</si>
  <si>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</si>
  <si>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</si>
  <si>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</si>
  <si>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</si>
  <si>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</si>
  <si>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</si>
  <si>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</si>
  <si>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</si>
  <si>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</si>
  <si>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</si>
  <si>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</si>
  <si>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</si>
  <si>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</si>
  <si>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</si>
  <si>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</si>
  <si>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</si>
  <si>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</si>
  <si>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</si>
  <si>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</si>
  <si>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</si>
  <si>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</si>
  <si>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</si>
  <si>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</si>
  <si>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</si>
  <si>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</si>
  <si>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</si>
  <si>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</si>
  <si>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</si>
  <si>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</si>
  <si>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</si>
  <si>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</si>
  <si>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</si>
  <si>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</si>
  <si>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</si>
  <si>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</si>
  <si>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</si>
  <si>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</si>
  <si>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</si>
  <si>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</si>
  <si>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</si>
  <si>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</si>
  <si>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</si>
  <si>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</si>
  <si>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</si>
  <si>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</si>
  <si>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</si>
  <si>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</si>
  <si>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</si>
  <si>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</si>
  <si>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</si>
  <si>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</si>
  <si>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</si>
  <si>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</si>
  <si>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</si>
  <si>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</si>
  <si>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</si>
  <si>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</si>
  <si>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</si>
  <si>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</si>
  <si>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</si>
  <si>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</si>
  <si>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</si>
  <si>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</si>
  <si>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</si>
  <si>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</si>
  <si>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</si>
  <si>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</si>
  <si>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</si>
  <si>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</si>
  <si>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</si>
  <si>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</si>
  <si>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</si>
  <si>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</si>
  <si>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</si>
  <si>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</si>
  <si>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</si>
  <si>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</si>
  <si>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</si>
  <si>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</si>
  <si>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</si>
  <si>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</si>
  <si>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</si>
  <si>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</si>
  <si>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</si>
  <si>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</si>
  <si>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</si>
  <si>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</si>
  <si>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</si>
  <si>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</si>
  <si>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</si>
  <si>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</si>
  <si>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</si>
  <si>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</si>
  <si>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</si>
  <si>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</si>
  <si>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</si>
  <si>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</si>
  <si>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</si>
  <si>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</si>
  <si>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</si>
  <si>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</si>
  <si>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</si>
  <si>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</si>
  <si>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</si>
  <si>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</si>
  <si>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</si>
  <si>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</si>
  <si>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</si>
  <si>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</si>
  <si>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</si>
  <si>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</si>
  <si>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</si>
  <si>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</si>
  <si>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</si>
  <si>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</si>
  <si>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</si>
  <si>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</si>
  <si>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</si>
  <si>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</si>
  <si>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</si>
  <si>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</si>
  <si>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</si>
  <si>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</si>
  <si>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</si>
  <si>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</si>
  <si>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</si>
  <si>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</si>
  <si>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</si>
  <si>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</si>
  <si>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</si>
  <si>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</si>
  <si>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</si>
  <si>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</si>
  <si>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</si>
  <si>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</si>
  <si>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</si>
  <si>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</si>
  <si>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</si>
  <si>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</si>
  <si>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</si>
  <si>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</si>
  <si>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</si>
  <si>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</si>
  <si>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</si>
  <si>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</si>
  <si>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</si>
  <si>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</si>
  <si>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</si>
  <si>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</si>
  <si>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</si>
  <si>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</si>
  <si>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</si>
  <si>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</si>
  <si>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</si>
  <si>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</si>
  <si>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</si>
  <si>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</si>
  <si>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</si>
  <si>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</si>
  <si>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</si>
  <si>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</si>
  <si>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</si>
  <si>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</si>
  <si>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</si>
  <si>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</si>
  <si>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</si>
  <si>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</si>
  <si>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</si>
  <si>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</si>
  <si>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</si>
  <si>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</si>
  <si>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</si>
  <si>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</si>
  <si>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</si>
  <si>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</si>
  <si>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</si>
  <si>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</si>
  <si>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</si>
  <si>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</si>
  <si>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</si>
  <si>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</si>
  <si>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</si>
  <si>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</si>
  <si>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</si>
  <si>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</si>
  <si>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</si>
  <si>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</si>
  <si>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</si>
  <si>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</si>
  <si>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</si>
  <si>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</si>
  <si>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</si>
  <si>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</si>
  <si>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</si>
  <si>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</si>
  <si>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</si>
  <si>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</si>
  <si>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</si>
  <si>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</si>
  <si>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</si>
  <si>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</si>
  <si>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</si>
  <si>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</si>
  <si>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</si>
  <si>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</si>
  <si>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</si>
  <si>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</si>
  <si>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</si>
  <si>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</si>
  <si>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</si>
  <si>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</si>
  <si>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</si>
  <si>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</si>
  <si>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</si>
  <si>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</si>
  <si>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</si>
  <si>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</si>
  <si>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</si>
  <si>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</si>
  <si>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</si>
  <si>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</si>
  <si>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</si>
  <si>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</si>
  <si>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</si>
  <si>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</si>
  <si>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</si>
  <si>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</si>
  <si>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</si>
  <si>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</si>
  <si>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</si>
  <si>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</si>
  <si>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</si>
  <si>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</si>
  <si>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</si>
  <si>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</si>
  <si>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</si>
  <si>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</si>
  <si>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</si>
  <si>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</si>
  <si>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</si>
  <si>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</si>
  <si>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</si>
  <si>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</si>
  <si>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</si>
  <si>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</si>
  <si>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</si>
  <si>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</si>
  <si>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</si>
  <si>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</si>
  <si>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</si>
  <si>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</si>
  <si>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</si>
  <si>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</si>
  <si>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</si>
  <si>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</si>
  <si>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</si>
  <si>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</si>
  <si>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</si>
  <si>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</si>
  <si>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</si>
  <si>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</si>
  <si>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</si>
  <si>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</si>
  <si>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</si>
  <si>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</si>
  <si>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</si>
  <si>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</si>
  <si>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</si>
  <si>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</si>
  <si>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</si>
  <si>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</si>
  <si>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</si>
  <si>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</si>
  <si>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</si>
  <si>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</si>
  <si>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</si>
  <si>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</si>
  <si>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</si>
  <si>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</si>
  <si>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</si>
  <si>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</si>
  <si>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</si>
  <si>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</si>
  <si>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</si>
  <si>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</si>
  <si>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</si>
  <si>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</si>
  <si>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</si>
  <si>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</si>
  <si>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</si>
  <si>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</si>
  <si>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</si>
  <si>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</si>
  <si>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</si>
  <si>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</si>
  <si>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</si>
  <si>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</si>
  <si>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</si>
  <si>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</si>
  <si>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</si>
  <si>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</si>
  <si>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</si>
  <si>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</si>
  <si>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</si>
  <si>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</si>
  <si>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</si>
  <si>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</si>
  <si>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</si>
  <si>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</si>
  <si>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</si>
  <si>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</si>
  <si>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</si>
  <si>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</si>
  <si>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</si>
  <si>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</si>
  <si>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</si>
  <si>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</si>
  <si>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</si>
  <si>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</si>
  <si>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</si>
  <si>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</si>
  <si>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</si>
  <si>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</si>
  <si>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</si>
  <si>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</si>
  <si>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</si>
  <si>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</si>
  <si>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</si>
  <si>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</si>
  <si>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</si>
  <si>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</si>
  <si>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</si>
  <si>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</si>
  <si>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</si>
  <si>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</si>
  <si>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</si>
  <si>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</si>
  <si>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</si>
  <si>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</si>
  <si>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</si>
  <si>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</si>
  <si>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</si>
  <si>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</si>
  <si>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</si>
  <si>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</si>
  <si>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</si>
  <si>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</si>
  <si>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</si>
  <si>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</si>
  <si>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</si>
  <si>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</si>
  <si>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</si>
  <si>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</si>
  <si>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</si>
  <si>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</si>
  <si>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</si>
  <si>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</si>
  <si>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</si>
  <si>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</si>
  <si>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</si>
  <si>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</si>
  <si>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</si>
  <si>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</si>
  <si>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</si>
  <si>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</si>
  <si>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</si>
  <si>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</si>
  <si>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</si>
  <si>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</si>
  <si>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</si>
  <si>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</si>
  <si>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</si>
  <si>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</si>
  <si>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</si>
  <si>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</si>
  <si>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</si>
  <si>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</si>
  <si>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</si>
  <si>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</si>
  <si>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</si>
  <si>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</si>
  <si>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</si>
  <si>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</si>
  <si>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</si>
  <si>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</si>
  <si>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</si>
  <si>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</si>
  <si>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</si>
  <si>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</si>
  <si>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</si>
  <si>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</si>
  <si>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</si>
  <si>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</si>
  <si>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</si>
  <si>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</si>
  <si>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</si>
  <si>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</si>
  <si>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</si>
  <si>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</si>
  <si>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</si>
  <si>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</si>
  <si>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</si>
  <si>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</si>
  <si>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</si>
  <si>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</si>
  <si>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</si>
  <si>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</si>
  <si>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</si>
  <si>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</si>
  <si>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</si>
  <si>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</si>
  <si>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</si>
  <si>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</si>
  <si>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</si>
  <si>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</si>
  <si>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</si>
  <si>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</si>
  <si>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</si>
  <si>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</si>
  <si>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</si>
  <si>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</si>
  <si>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</si>
  <si>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</si>
  <si>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</si>
  <si>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</si>
  <si>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</si>
  <si>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</si>
  <si>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</si>
  <si>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</si>
  <si>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</si>
  <si>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</si>
  <si>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</si>
  <si>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</si>
  <si>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</si>
  <si>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</si>
  <si>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</si>
  <si>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</si>
  <si>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</si>
  <si>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</si>
  <si>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</si>
  <si>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</si>
  <si>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</si>
  <si>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</si>
  <si>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</si>
  <si>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</si>
  <si>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</si>
  <si>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</si>
  <si>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</si>
  <si>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</si>
  <si>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</si>
  <si>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</si>
  <si>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</si>
  <si>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</si>
  <si>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</si>
  <si>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</si>
  <si>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</si>
  <si>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</si>
  <si>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</si>
  <si>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</si>
  <si>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</si>
  <si>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</si>
  <si>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</si>
  <si>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</si>
  <si>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</si>
  <si>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</si>
  <si>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</si>
  <si>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</si>
  <si>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</si>
  <si>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</si>
  <si>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</si>
  <si>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</si>
  <si>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</si>
  <si>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</si>
  <si>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</si>
  <si>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</si>
  <si>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</si>
  <si>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</si>
  <si>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</si>
  <si>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</si>
  <si>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</si>
  <si>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</si>
  <si>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</si>
  <si>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</si>
  <si>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</si>
  <si>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</si>
  <si>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</si>
  <si>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</si>
  <si>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</si>
  <si>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</si>
  <si>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</si>
  <si>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</si>
  <si>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</si>
  <si>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</si>
  <si>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</si>
  <si>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</si>
  <si>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</si>
  <si>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</si>
  <si>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</si>
  <si>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</si>
  <si>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</si>
  <si>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</si>
  <si>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</si>
  <si>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</si>
  <si>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</si>
  <si>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</si>
  <si>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</si>
  <si>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</si>
  <si>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</si>
  <si>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</si>
  <si>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</si>
  <si>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</si>
  <si>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</si>
  <si>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</si>
  <si>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</si>
  <si>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</si>
  <si>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</si>
  <si>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</si>
  <si>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</si>
  <si>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</si>
  <si>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</si>
  <si>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</si>
  <si>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</si>
  <si>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</si>
  <si>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</si>
  <si>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</si>
  <si>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</si>
  <si>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</si>
  <si>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</si>
  <si>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</si>
  <si>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</si>
  <si>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</si>
  <si>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</si>
  <si>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</si>
  <si>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</si>
  <si>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</si>
  <si>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</si>
  <si>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</si>
  <si>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</si>
  <si>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</si>
  <si>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</si>
  <si>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</si>
  <si>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</si>
  <si>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</si>
  <si>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</si>
  <si>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</si>
  <si>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</si>
  <si>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</si>
  <si>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</si>
  <si>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</si>
  <si>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</si>
  <si>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</si>
  <si>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</si>
  <si>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</si>
  <si>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</si>
  <si>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</si>
  <si>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</si>
  <si>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</si>
  <si>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</si>
  <si>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</si>
  <si>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</si>
  <si>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</si>
  <si>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</si>
  <si>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</si>
  <si>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</si>
  <si>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</si>
  <si>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</si>
  <si>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</si>
  <si>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</si>
  <si>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</si>
  <si>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</si>
  <si>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</si>
  <si>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</si>
  <si>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</si>
  <si>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</si>
  <si>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</si>
  <si>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</si>
  <si>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</si>
  <si>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</si>
  <si>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</si>
  <si>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</si>
  <si>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</si>
  <si>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</si>
  <si>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</si>
  <si>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</si>
  <si>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</si>
  <si>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</si>
  <si>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</si>
  <si>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</si>
  <si>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</si>
  <si>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</si>
  <si>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</si>
  <si>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</si>
  <si>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</si>
  <si>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</si>
  <si>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</si>
  <si>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</si>
  <si>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</si>
  <si>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</si>
  <si>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</si>
  <si>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</si>
  <si>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</si>
  <si>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</si>
  <si>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</si>
  <si>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</si>
  <si>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</si>
  <si>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</si>
  <si>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</si>
  <si>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</si>
  <si>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</si>
  <si>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</si>
  <si>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</si>
  <si>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</si>
  <si>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</si>
  <si>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</si>
  <si>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</si>
  <si>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</si>
  <si>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</si>
  <si>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</si>
  <si>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</si>
  <si>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</si>
  <si>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</si>
  <si>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</si>
  <si>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</si>
  <si>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</si>
  <si>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</si>
  <si>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</si>
  <si>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</si>
  <si>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</si>
  <si>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</si>
  <si>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</si>
  <si>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</si>
  <si>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</si>
  <si>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</si>
  <si>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</si>
  <si>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</si>
  <si>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</si>
  <si>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</si>
  <si>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</si>
  <si>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</si>
  <si>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</si>
  <si>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</si>
  <si>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</si>
  <si>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</si>
  <si>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</si>
  <si>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</si>
  <si>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</si>
  <si>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</si>
  <si>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</si>
  <si>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</si>
  <si>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</si>
  <si>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</si>
  <si>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</si>
  <si>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</si>
  <si>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</si>
  <si>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</si>
  <si>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</si>
  <si>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</si>
  <si>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</si>
  <si>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</si>
  <si>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</si>
  <si>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</si>
  <si>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</si>
  <si>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</si>
  <si>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</si>
  <si>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</si>
  <si>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</si>
  <si>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</si>
  <si>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</si>
  <si>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</si>
  <si>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</si>
  <si>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</si>
  <si>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</si>
  <si>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</si>
  <si>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</si>
  <si>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</si>
  <si>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</si>
  <si>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</si>
  <si>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</si>
  <si>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</si>
  <si>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</si>
  <si>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</si>
  <si>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</si>
  <si>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</si>
  <si>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</si>
  <si>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</si>
  <si>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</si>
  <si>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</si>
  <si>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</si>
  <si>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</si>
  <si>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</si>
  <si>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</si>
  <si>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</si>
  <si>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</si>
  <si>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</si>
  <si>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</si>
  <si>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</si>
  <si>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</si>
  <si>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</si>
  <si>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</si>
  <si>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</si>
  <si>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</si>
  <si>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</si>
  <si>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</si>
  <si>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</si>
  <si>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</si>
  <si>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</si>
  <si>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</si>
  <si>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</si>
  <si>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</si>
  <si>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</si>
  <si>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</si>
  <si>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</si>
  <si>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</si>
  <si>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</si>
  <si>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</si>
  <si>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</si>
  <si>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</si>
  <si>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</si>
  <si>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</si>
  <si>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</si>
  <si>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</si>
  <si>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</si>
  <si>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</si>
  <si>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</si>
  <si>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</si>
  <si>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</si>
  <si>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</si>
  <si>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</si>
  <si>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</si>
  <si>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</si>
  <si>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</si>
  <si>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</si>
  <si>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</si>
  <si>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</si>
  <si>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</si>
  <si>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</si>
  <si>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</si>
  <si>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</si>
  <si>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</si>
  <si>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</si>
  <si>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</si>
  <si>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</si>
  <si>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</si>
  <si>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</si>
  <si>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</si>
  <si>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</si>
  <si>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</si>
  <si>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</si>
  <si>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</si>
  <si>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</si>
  <si>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</si>
  <si>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</si>
  <si>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</si>
  <si>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</si>
  <si>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</si>
  <si>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</si>
  <si>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</si>
  <si>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</si>
  <si>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</si>
  <si>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</si>
  <si>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</si>
  <si>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</si>
  <si>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</si>
  <si>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</si>
  <si>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</si>
  <si>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</si>
  <si>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</si>
  <si>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</si>
  <si>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</si>
  <si>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</si>
  <si>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</si>
  <si>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</si>
  <si>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</si>
  <si>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</si>
  <si>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</si>
  <si>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</si>
  <si>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</si>
  <si>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</si>
  <si>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</si>
  <si>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</si>
  <si>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</si>
  <si>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</si>
  <si>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</si>
  <si>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</si>
  <si>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</si>
  <si>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</si>
  <si>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</si>
  <si>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</si>
  <si>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</si>
  <si>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</si>
  <si>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</si>
  <si>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</si>
  <si>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</si>
  <si>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</si>
  <si>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</si>
  <si>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</si>
  <si>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</si>
  <si>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</si>
  <si>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</si>
  <si>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</si>
  <si>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</si>
  <si>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</si>
  <si>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</si>
  <si>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</si>
  <si>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</si>
  <si>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</si>
  <si>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</si>
  <si>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</si>
  <si>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</si>
  <si>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</si>
  <si>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</si>
  <si>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</si>
  <si>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</si>
  <si>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</si>
  <si>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</si>
  <si>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</si>
  <si>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</si>
  <si>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</si>
  <si>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</si>
  <si>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</si>
  <si>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</si>
  <si>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</si>
  <si>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</si>
  <si>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</si>
  <si>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</si>
  <si>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</si>
  <si>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</si>
  <si>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</si>
  <si>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</si>
  <si>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</si>
  <si>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</si>
  <si>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</si>
  <si>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</si>
  <si>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</si>
  <si>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</si>
  <si>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</si>
  <si>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</si>
  <si>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</si>
  <si>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</si>
  <si>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</si>
  <si>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</si>
  <si>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</si>
  <si>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</si>
  <si>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</si>
  <si>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</si>
  <si>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</si>
  <si>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</si>
  <si>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</si>
  <si>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</si>
  <si>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</si>
  <si>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</si>
  <si>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</si>
  <si>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</si>
  <si>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</si>
  <si>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</si>
  <si>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</si>
  <si>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</si>
  <si>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</si>
  <si>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</si>
  <si>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</si>
  <si>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</si>
  <si>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</si>
  <si>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</si>
  <si>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</si>
  <si>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</si>
  <si>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</si>
  <si>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</si>
  <si>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</si>
  <si>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</si>
  <si>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</si>
  <si>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</si>
  <si>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</si>
  <si>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</si>
  <si>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</si>
  <si>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</si>
  <si>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</si>
  <si>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</si>
  <si>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</si>
  <si>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</si>
  <si>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</si>
  <si>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</si>
  <si>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</si>
  <si>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</si>
  <si>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</si>
  <si>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</si>
  <si>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</si>
  <si>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</si>
  <si>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</si>
  <si>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</si>
  <si>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</si>
  <si>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</si>
  <si>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</si>
  <si>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</si>
  <si>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</si>
  <si>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</si>
  <si>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</si>
  <si>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</si>
  <si>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</si>
  <si>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</si>
  <si>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</si>
  <si>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</si>
  <si>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</si>
  <si>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</si>
  <si>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</si>
  <si>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</si>
  <si>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</si>
  <si>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</si>
  <si>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</si>
  <si>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</si>
  <si>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</si>
  <si>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</si>
  <si>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</si>
  <si>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</si>
  <si>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</si>
  <si>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</si>
  <si>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</si>
  <si>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</si>
  <si>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</si>
  <si>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</si>
  <si>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</si>
  <si>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</si>
  <si>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</si>
  <si>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</si>
  <si>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</si>
  <si>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</si>
  <si>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</si>
  <si>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</si>
  <si>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</si>
  <si>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</si>
  <si>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</si>
  <si>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</si>
  <si>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</si>
  <si>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</si>
  <si>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</si>
  <si>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</si>
  <si>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</si>
  <si>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</si>
  <si>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</si>
  <si>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</si>
  <si>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</si>
  <si>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</si>
  <si>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</si>
  <si>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</si>
  <si>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</si>
  <si>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</si>
  <si>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</si>
  <si>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</si>
  <si>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</si>
  <si>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</si>
  <si>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</si>
  <si>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</si>
  <si>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</si>
  <si>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</si>
  <si>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</si>
  <si>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</si>
  <si>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</si>
  <si>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</si>
  <si>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</si>
  <si>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</si>
  <si>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</si>
  <si>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</si>
  <si>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</si>
  <si>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</si>
  <si>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</si>
  <si>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</si>
  <si>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</si>
  <si>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</si>
  <si>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</si>
  <si>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</si>
  <si>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</si>
  <si>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</si>
  <si>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</si>
  <si>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</si>
  <si>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</si>
  <si>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</si>
  <si>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</si>
  <si>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</si>
  <si>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</si>
  <si>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</si>
  <si>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</si>
  <si>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</si>
  <si>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</si>
  <si>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</si>
  <si>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</si>
  <si>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</si>
  <si>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</si>
  <si>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</si>
  <si>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</si>
  <si>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</si>
  <si>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</si>
  <si>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</si>
  <si>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</si>
  <si>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</si>
  <si>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</si>
  <si>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</si>
  <si>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</si>
  <si>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</si>
  <si>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</si>
  <si>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</si>
  <si>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</si>
  <si>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</si>
  <si>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</si>
  <si>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</si>
  <si>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</si>
  <si>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</si>
  <si>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</si>
  <si>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</si>
  <si>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</si>
  <si>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</si>
  <si>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</si>
  <si>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</si>
  <si>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</si>
  <si>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</si>
  <si>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</si>
  <si>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</si>
  <si>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</si>
  <si>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</si>
  <si>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</si>
  <si>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</si>
  <si>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</si>
  <si>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</si>
  <si>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</si>
  <si>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</si>
  <si>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</si>
  <si>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</si>
  <si>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</si>
  <si>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</si>
  <si>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</si>
  <si>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</si>
  <si>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</si>
  <si>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</si>
  <si>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</si>
  <si>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</si>
  <si>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</si>
  <si>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</si>
  <si>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</si>
  <si>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</si>
  <si>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</si>
  <si>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</si>
  <si>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</si>
  <si>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</si>
  <si>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</si>
  <si>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</si>
  <si>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</si>
  <si>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</si>
  <si>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</si>
  <si>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</si>
  <si>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</si>
  <si>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</si>
  <si>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</si>
  <si>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</si>
  <si>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</si>
  <si>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</si>
  <si>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</si>
  <si>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</si>
  <si>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</si>
  <si>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</si>
  <si>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</si>
  <si>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</si>
  <si>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</si>
  <si>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</si>
  <si>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</si>
  <si>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</si>
  <si>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</si>
  <si>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</si>
  <si>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</si>
  <si>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</si>
  <si>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</si>
  <si>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</si>
  <si>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</si>
  <si>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</si>
  <si>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</si>
  <si>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</si>
  <si>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</si>
  <si>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</si>
  <si>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</si>
  <si>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</si>
  <si>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</si>
  <si>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</si>
  <si>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</si>
  <si>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</si>
  <si>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</si>
  <si>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</si>
  <si>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</si>
  <si>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</si>
  <si>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</si>
  <si>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</si>
  <si>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</si>
  <si>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</si>
  <si>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</si>
  <si>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</si>
  <si>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</si>
  <si>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</si>
  <si>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</si>
  <si>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</si>
  <si>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</si>
  <si>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</si>
  <si>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</si>
  <si>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</si>
  <si>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</si>
  <si>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</si>
  <si>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</si>
  <si>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</si>
  <si>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</si>
  <si>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</si>
  <si>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</si>
  <si>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</si>
  <si>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</si>
  <si>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</si>
  <si>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</si>
  <si>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</si>
  <si>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</si>
  <si>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</si>
  <si>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</si>
  <si>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</si>
  <si>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</si>
  <si>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</si>
  <si>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</si>
  <si>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</si>
  <si>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</si>
  <si>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</si>
  <si>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</si>
  <si>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</si>
  <si>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</si>
  <si>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</si>
  <si>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</si>
  <si>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</si>
  <si>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</si>
  <si>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</si>
  <si>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</si>
  <si>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</si>
  <si>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</si>
  <si>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</si>
  <si>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</si>
  <si>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</si>
  <si>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</si>
  <si>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</si>
  <si>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</si>
  <si>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</si>
  <si>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</si>
  <si>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</si>
  <si>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</si>
  <si>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</si>
  <si>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</si>
  <si>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</si>
  <si>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</si>
  <si>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</si>
  <si>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</si>
  <si>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</si>
  <si>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</si>
  <si>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</si>
  <si>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</si>
  <si>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</si>
  <si>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</si>
  <si>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</si>
  <si>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</si>
  <si>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</si>
  <si>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</si>
  <si>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</si>
  <si>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</si>
  <si>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</si>
  <si>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</si>
  <si>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</si>
  <si>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</si>
  <si>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</si>
  <si>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</si>
  <si>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</si>
  <si>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</si>
  <si>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</si>
  <si>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</si>
  <si>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</si>
  <si>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</si>
  <si>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</si>
  <si>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</si>
  <si>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</si>
  <si>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</si>
  <si>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</si>
  <si>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</si>
  <si>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</si>
  <si>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</si>
  <si>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</si>
  <si>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</si>
  <si>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</si>
  <si>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</si>
  <si>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</si>
  <si>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</si>
  <si>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</si>
  <si>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</si>
  <si>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</si>
  <si>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</si>
  <si>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</si>
  <si>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</si>
  <si>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</si>
  <si>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</si>
  <si>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</si>
  <si>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</si>
  <si>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</si>
  <si>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</si>
  <si>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</si>
  <si>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</si>
  <si>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</si>
  <si>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</si>
  <si>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</si>
  <si>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</si>
  <si>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</si>
  <si>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</si>
  <si>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</si>
  <si>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</si>
  <si>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</si>
  <si>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</si>
  <si>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</si>
  <si>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</si>
  <si>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</si>
  <si>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</si>
  <si>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</si>
  <si>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</si>
  <si>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</si>
  <si>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</si>
  <si>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</si>
  <si>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</si>
  <si>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</si>
  <si>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</si>
  <si>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</si>
  <si>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</si>
  <si>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</si>
  <si>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</si>
  <si>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</si>
  <si>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</si>
  <si>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</si>
  <si>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</si>
  <si>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</si>
  <si>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</si>
  <si>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</si>
  <si>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</si>
  <si>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</si>
  <si>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</si>
  <si>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</si>
  <si>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</si>
  <si>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</si>
  <si>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</si>
  <si>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</si>
  <si>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</si>
  <si>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</si>
  <si>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</si>
  <si>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</si>
  <si>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</si>
  <si>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</si>
  <si>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</si>
  <si>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</si>
  <si>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</si>
  <si>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</si>
  <si>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</si>
  <si>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</si>
  <si>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</si>
  <si>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</si>
  <si>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</si>
  <si>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</si>
  <si>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</si>
  <si>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</si>
  <si>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</si>
  <si>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</si>
  <si>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</si>
  <si>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</si>
  <si>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</si>
  <si>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</si>
  <si>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</si>
  <si>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</si>
  <si>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</si>
  <si>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</si>
  <si>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</si>
  <si>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</si>
  <si>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</si>
  <si>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</si>
  <si>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</si>
  <si>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</si>
  <si>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</si>
  <si>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</si>
  <si>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</si>
  <si>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</si>
  <si>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</si>
  <si>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</si>
  <si>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</si>
  <si>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</si>
  <si>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</si>
  <si>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</si>
  <si>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</si>
  <si>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</si>
  <si>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</si>
  <si>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</si>
  <si>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</si>
  <si>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</si>
  <si>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</si>
  <si>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</si>
  <si>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</si>
  <si>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</si>
  <si>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</si>
  <si>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</si>
  <si>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</si>
  <si>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</si>
  <si>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</si>
  <si>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</si>
  <si>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</si>
  <si>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</si>
  <si>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</si>
  <si>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</si>
  <si>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</si>
  <si>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</si>
  <si>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</si>
  <si>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</si>
  <si>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</si>
  <si>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</si>
  <si>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</si>
  <si>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</si>
  <si>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</si>
  <si>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</si>
  <si>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</si>
  <si>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</si>
  <si>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</si>
  <si>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</si>
  <si>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</si>
  <si>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</si>
  <si>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</si>
  <si>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</si>
  <si>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</si>
  <si>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</si>
  <si>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</si>
  <si>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</si>
  <si>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</si>
  <si>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</si>
  <si>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</si>
  <si>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</si>
  <si>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</si>
  <si>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</si>
  <si>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</si>
  <si>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</si>
  <si>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</si>
  <si>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</si>
  <si>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</si>
  <si>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</si>
  <si>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</si>
  <si>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</si>
  <si>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</si>
  <si>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</si>
  <si>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</si>
  <si>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</si>
  <si>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</si>
  <si>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</si>
  <si>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</si>
  <si>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</si>
  <si>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</si>
  <si>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</si>
  <si>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</si>
  <si>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</si>
  <si>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</si>
  <si>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</si>
  <si>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</si>
  <si>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</si>
  <si>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</si>
  <si>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</si>
  <si>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</si>
  <si>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</si>
  <si>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</si>
  <si>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</si>
  <si>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</si>
  <si>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</si>
  <si>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</si>
  <si>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</si>
  <si>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</si>
  <si>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</si>
  <si>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</si>
  <si>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</si>
  <si>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</si>
  <si>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</si>
  <si>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</si>
  <si>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</si>
  <si>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</si>
  <si>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</si>
  <si>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</si>
  <si>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</si>
  <si>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</si>
  <si>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</si>
  <si>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</si>
  <si>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</si>
  <si>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</si>
  <si>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</si>
  <si>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</si>
  <si>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</si>
  <si>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</si>
  <si>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</si>
  <si>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</si>
  <si>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</si>
  <si>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</si>
  <si>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</si>
  <si>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</si>
  <si>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</si>
  <si>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</si>
  <si>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</si>
  <si>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</si>
  <si>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</si>
  <si>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</si>
  <si>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</si>
  <si>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</si>
  <si>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</si>
  <si>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</si>
  <si>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</si>
  <si>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</si>
  <si>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</si>
  <si>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</si>
  <si>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</si>
  <si>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</si>
  <si>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</si>
  <si>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</si>
  <si>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</si>
  <si>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</si>
  <si>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</si>
  <si>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</si>
  <si>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</si>
  <si>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</si>
  <si>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</si>
  <si>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</si>
  <si>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</si>
  <si>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</si>
  <si>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</si>
  <si>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</si>
  <si>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</si>
  <si>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</si>
  <si>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</si>
  <si>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</si>
  <si>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</si>
  <si>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</si>
  <si>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</si>
  <si>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</si>
  <si>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</si>
  <si>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</si>
  <si>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</si>
  <si>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</si>
  <si>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</si>
  <si>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</si>
  <si>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</si>
  <si>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</si>
  <si>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</si>
  <si>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</si>
  <si>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</si>
  <si>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</si>
  <si>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</si>
  <si>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</si>
  <si>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</si>
  <si>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</si>
  <si>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</si>
  <si>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</si>
  <si>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</si>
  <si>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</si>
  <si>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</si>
  <si>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</si>
  <si>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</si>
  <si>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</si>
  <si>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</si>
  <si>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</si>
  <si>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</si>
  <si>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</si>
  <si>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</si>
  <si>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</si>
  <si>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</si>
  <si>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</si>
  <si>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</si>
  <si>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</si>
  <si>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</si>
  <si>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</si>
  <si>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</si>
  <si>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</si>
  <si>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</si>
  <si>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</si>
  <si>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</si>
  <si>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</si>
  <si>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</si>
  <si>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</si>
  <si>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</si>
  <si>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</si>
  <si>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</si>
  <si>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</si>
  <si>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</si>
  <si>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</si>
  <si>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</si>
  <si>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</si>
  <si>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</si>
  <si>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</si>
  <si>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</si>
  <si>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</si>
  <si>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</si>
  <si>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</si>
  <si>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</si>
  <si>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</si>
  <si>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</si>
  <si>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</si>
  <si>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</si>
  <si>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</si>
  <si>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</si>
  <si>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</si>
  <si>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</si>
  <si>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</si>
  <si>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</si>
  <si>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</si>
  <si>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</si>
  <si>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</si>
  <si>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</si>
  <si>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</si>
  <si>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</si>
  <si>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</si>
  <si>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</si>
  <si>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</si>
  <si>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</si>
  <si>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</si>
  <si>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</si>
  <si>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</si>
  <si>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</si>
  <si>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</si>
  <si>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</si>
  <si>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</si>
  <si>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</si>
  <si>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</si>
  <si>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</si>
  <si>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</si>
  <si>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</si>
  <si>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</si>
  <si>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</si>
  <si>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</si>
  <si>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</si>
  <si>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</si>
  <si>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</si>
  <si>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</si>
  <si>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</si>
  <si>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</si>
  <si>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</si>
  <si>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</si>
  <si>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</si>
  <si>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</si>
  <si>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</si>
  <si>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</si>
  <si>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</si>
  <si>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</si>
  <si>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</si>
  <si>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</si>
  <si>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</si>
  <si>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</si>
  <si>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</si>
  <si>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</si>
  <si>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</si>
  <si>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</si>
  <si>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</si>
  <si>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</si>
  <si>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</si>
  <si>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</si>
  <si>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</si>
  <si>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</si>
  <si>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</si>
  <si>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</si>
  <si>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</si>
  <si>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</si>
  <si>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</si>
  <si>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</si>
  <si>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</si>
  <si>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</si>
  <si>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</si>
  <si>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</si>
  <si>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</si>
  <si>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</si>
  <si>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</si>
  <si>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</si>
  <si>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</si>
  <si>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</si>
  <si>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</si>
  <si>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</si>
  <si>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</si>
  <si>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</si>
  <si>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</si>
  <si>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</si>
  <si>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</si>
  <si>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</si>
  <si>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</si>
  <si>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</si>
  <si>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</si>
  <si>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</si>
  <si>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</si>
  <si>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</si>
  <si>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</si>
  <si>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</si>
  <si>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</si>
  <si>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</si>
  <si>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</si>
  <si>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</si>
  <si>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</si>
  <si>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</si>
  <si>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</si>
  <si>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</si>
  <si>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</si>
  <si>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</si>
  <si>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</si>
  <si>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</si>
  <si>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</si>
  <si>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</si>
  <si>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</si>
  <si>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</si>
  <si>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</si>
  <si>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</si>
  <si>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</si>
  <si>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</si>
  <si>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</si>
  <si>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</si>
  <si>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</si>
  <si>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</si>
  <si>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</si>
  <si>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</si>
  <si>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</si>
  <si>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</si>
  <si>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</si>
  <si>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</si>
  <si>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</si>
  <si>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</si>
  <si>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</si>
  <si>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</si>
  <si>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</si>
  <si>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</si>
  <si>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</si>
  <si>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</si>
  <si>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</si>
  <si>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</si>
  <si>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</si>
  <si>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</si>
  <si>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</si>
  <si>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</si>
  <si>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</si>
  <si>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</si>
  <si>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</si>
  <si>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</si>
  <si>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</si>
  <si>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</si>
  <si>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</si>
  <si>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</si>
  <si>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</si>
  <si>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</si>
  <si>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</si>
  <si>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</si>
  <si>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</si>
  <si>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</si>
  <si>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</si>
  <si>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</si>
  <si>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</si>
  <si>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</si>
  <si>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</si>
  <si>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</si>
  <si>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</si>
  <si>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</si>
  <si>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</si>
  <si>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</si>
  <si>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</si>
  <si>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</si>
  <si>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</si>
  <si>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</si>
  <si>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</si>
  <si>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</si>
  <si>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</si>
  <si>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</si>
  <si>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</si>
  <si>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</si>
  <si>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</si>
  <si>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</si>
  <si>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</si>
  <si>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</si>
  <si>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</si>
  <si>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</si>
  <si>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</si>
  <si>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</si>
  <si>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</si>
  <si>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</si>
  <si>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</si>
  <si>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</si>
  <si>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</si>
  <si>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</si>
  <si>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</si>
  <si>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</si>
  <si>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</si>
  <si>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</si>
  <si>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</si>
  <si>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</si>
  <si>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</si>
  <si>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</si>
  <si>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</si>
  <si>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</si>
  <si>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</si>
  <si>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</si>
  <si>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</si>
  <si>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</si>
  <si>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</si>
  <si>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</si>
  <si>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</si>
  <si>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</si>
  <si>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</si>
  <si>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</si>
  <si>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</si>
  <si>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</si>
  <si>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</si>
  <si>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</si>
  <si>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</si>
  <si>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</si>
  <si>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</si>
  <si>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</si>
  <si>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</si>
  <si>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</si>
  <si>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</si>
  <si>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</si>
  <si>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</si>
  <si>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</si>
  <si>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</si>
  <si>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</si>
  <si>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</si>
  <si>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</si>
  <si>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</si>
  <si>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</si>
  <si>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</si>
  <si>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</si>
  <si>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</si>
  <si>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</si>
  <si>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</si>
  <si>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</si>
  <si>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</si>
  <si>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</si>
  <si>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</si>
  <si>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</si>
  <si>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</si>
  <si>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</si>
  <si>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</si>
  <si>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</si>
  <si>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</si>
  <si>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</si>
  <si>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</si>
  <si>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</si>
  <si>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</si>
  <si>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</si>
  <si>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</si>
  <si>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</si>
  <si>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</si>
  <si>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</si>
  <si>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</si>
  <si>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</si>
  <si>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</si>
  <si>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</si>
  <si>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</si>
  <si>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</si>
  <si>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</si>
  <si>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</si>
  <si>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</si>
  <si>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</si>
  <si>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</si>
  <si>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</si>
  <si>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</si>
  <si>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</si>
  <si>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</si>
  <si>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</si>
  <si>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</si>
  <si>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</si>
  <si>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</si>
  <si>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</si>
  <si>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</si>
  <si>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</si>
  <si>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</si>
  <si>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</si>
  <si>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</si>
  <si>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</si>
  <si>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</si>
  <si>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</si>
  <si>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</si>
  <si>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</si>
  <si>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</si>
  <si>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</si>
  <si>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</si>
  <si>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</si>
  <si>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</si>
  <si>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</si>
  <si>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</si>
  <si>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</si>
  <si>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</si>
  <si>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</si>
  <si>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</si>
  <si>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</si>
  <si>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</si>
  <si>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</si>
  <si>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</si>
  <si>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</si>
  <si>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</si>
  <si>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</si>
  <si>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</si>
  <si>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</si>
  <si>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</si>
  <si>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</si>
  <si>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</si>
  <si>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</si>
  <si>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</si>
  <si>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</si>
  <si>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</si>
  <si>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</si>
  <si>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</si>
  <si>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</si>
  <si>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</si>
  <si>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</si>
  <si>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</si>
  <si>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</si>
  <si>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</si>
  <si>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</si>
  <si>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</si>
  <si>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</si>
  <si>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</si>
  <si>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</si>
  <si>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</si>
  <si>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</si>
  <si>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</si>
  <si>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</si>
  <si>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</si>
  <si>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</si>
  <si>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</si>
  <si>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</si>
  <si>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</si>
  <si>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</si>
  <si>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</si>
  <si>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</si>
  <si>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</si>
  <si>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</si>
  <si>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</si>
  <si>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</si>
  <si>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</si>
  <si>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</si>
  <si>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</si>
  <si>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</si>
  <si>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</si>
  <si>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</si>
  <si>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</si>
  <si>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</si>
  <si>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</si>
  <si>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</si>
  <si>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</si>
  <si>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</si>
  <si>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</si>
  <si>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</si>
  <si>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</si>
  <si>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</si>
  <si>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</si>
  <si>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</si>
  <si>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</si>
  <si>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</si>
  <si>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</si>
  <si>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</si>
  <si>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</si>
  <si>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</si>
  <si>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</si>
  <si>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</si>
  <si>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</si>
  <si>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</si>
  <si>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</si>
  <si>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</si>
  <si>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</si>
  <si>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</si>
  <si>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</si>
  <si>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</si>
  <si>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</si>
  <si>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</si>
  <si>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</si>
  <si>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</si>
  <si>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</si>
  <si>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</si>
  <si>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</si>
  <si>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</si>
  <si>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</si>
  <si>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</si>
  <si>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</si>
  <si>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</si>
  <si>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</si>
  <si>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</si>
  <si>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</si>
  <si>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</si>
  <si>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</si>
  <si>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</si>
  <si>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</si>
  <si>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</si>
  <si>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</si>
  <si>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</si>
  <si>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</si>
  <si>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</si>
  <si>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</si>
  <si>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</si>
  <si>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</si>
  <si>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</si>
  <si>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</si>
  <si>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</si>
  <si>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</si>
  <si>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</si>
  <si>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</si>
  <si>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</si>
  <si>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</si>
  <si>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</si>
  <si>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</si>
  <si>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</si>
  <si>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</si>
  <si>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</si>
  <si>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</si>
  <si>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</si>
  <si>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</si>
  <si>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</si>
  <si>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</si>
  <si>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</si>
  <si>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</si>
  <si>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</si>
  <si>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</si>
  <si>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</si>
  <si>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</si>
  <si>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</si>
  <si>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</si>
  <si>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</si>
  <si>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</si>
  <si>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</si>
  <si>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</si>
  <si>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</si>
  <si>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</si>
  <si>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</si>
  <si>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</si>
  <si>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</si>
  <si>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</si>
  <si>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</si>
  <si>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</si>
  <si>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</si>
  <si>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</si>
  <si>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</si>
  <si>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</si>
  <si>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</si>
  <si>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</si>
  <si>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</si>
  <si>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</si>
  <si>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</si>
  <si>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</si>
  <si>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</si>
  <si>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</si>
  <si>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</si>
  <si>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</si>
  <si>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</si>
  <si>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</si>
  <si>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</si>
  <si>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</si>
  <si>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</si>
  <si>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</si>
  <si>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</si>
  <si>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</si>
  <si>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</si>
  <si>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</si>
  <si>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</si>
  <si>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</si>
  <si>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</si>
  <si>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</si>
  <si>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</si>
  <si>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</si>
  <si>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</si>
  <si>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</si>
  <si>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</si>
  <si>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</si>
  <si>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</si>
  <si>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</si>
  <si>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</si>
  <si>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</si>
  <si>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</si>
  <si>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</si>
  <si>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</si>
  <si>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</si>
  <si>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</si>
  <si>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</si>
  <si>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</si>
  <si>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</si>
  <si>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</si>
  <si>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</si>
  <si>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</si>
  <si>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</si>
  <si>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</si>
  <si>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</si>
  <si>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</si>
  <si>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</si>
  <si>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</si>
  <si>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</si>
  <si>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</si>
  <si>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</si>
  <si>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</si>
  <si>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</si>
  <si>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</si>
  <si>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</si>
  <si>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</si>
  <si>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</si>
  <si>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</si>
  <si>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</si>
  <si>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</si>
  <si>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</si>
  <si>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</si>
  <si>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</si>
  <si>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</si>
  <si>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</si>
  <si>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</si>
  <si>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</si>
  <si>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</si>
  <si>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</si>
  <si>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</si>
  <si>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</si>
  <si>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</si>
  <si>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</si>
  <si>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</si>
  <si>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</si>
  <si>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</si>
  <si>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</si>
  <si>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</si>
  <si>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</si>
  <si>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</si>
  <si>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</si>
  <si>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</si>
  <si>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</si>
  <si>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</si>
  <si>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</si>
  <si>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</si>
  <si>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</si>
  <si>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</si>
  <si>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</si>
  <si>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</si>
  <si>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</si>
  <si>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</si>
  <si>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</si>
  <si>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</si>
  <si>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</si>
  <si>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</si>
  <si>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</si>
  <si>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</si>
  <si>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</si>
  <si>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</si>
  <si>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</si>
  <si>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</si>
  <si>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</si>
  <si>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</si>
  <si>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</si>
  <si>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</si>
  <si>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</si>
  <si>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</si>
  <si>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</si>
  <si>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</si>
  <si>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</si>
  <si>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</si>
  <si>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</si>
  <si>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</si>
  <si>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</si>
  <si>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</si>
  <si>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</si>
  <si>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</si>
  <si>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</si>
  <si>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</si>
  <si>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</si>
  <si>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</si>
  <si>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</si>
  <si>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</si>
  <si>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</si>
  <si>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</si>
  <si>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</si>
  <si>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</si>
  <si>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</si>
  <si>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</si>
  <si>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</si>
  <si>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</si>
  <si>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</si>
  <si>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</si>
  <si>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</si>
  <si>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</si>
  <si>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</si>
  <si>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</si>
  <si>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</si>
  <si>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</si>
  <si>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</si>
  <si>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</si>
  <si>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</si>
  <si>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</si>
  <si>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</si>
  <si>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</si>
  <si>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</si>
  <si>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</si>
  <si>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</si>
  <si>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</si>
  <si>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</si>
  <si>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</si>
  <si>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</si>
  <si>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</si>
  <si>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</si>
  <si>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</si>
  <si>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</si>
  <si>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</si>
  <si>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</si>
  <si>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</si>
  <si>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</si>
  <si>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</si>
  <si>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</si>
  <si>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</si>
  <si>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</si>
  <si>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</si>
  <si>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</si>
  <si>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</si>
  <si>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</si>
  <si>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</si>
  <si>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</si>
  <si>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</si>
  <si>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</si>
  <si>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</si>
  <si>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</si>
  <si>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</si>
  <si>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</si>
  <si>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</si>
  <si>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</si>
  <si>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</si>
  <si>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</si>
  <si>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</si>
  <si>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</si>
  <si>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</si>
  <si>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</si>
  <si>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</si>
  <si>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</si>
  <si>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</si>
  <si>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</si>
  <si>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</si>
  <si>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</si>
  <si>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</si>
  <si>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</si>
  <si>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</si>
  <si>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</si>
  <si>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</si>
  <si>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</si>
  <si>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</si>
  <si>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</si>
  <si>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</si>
  <si>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</si>
  <si>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</si>
  <si>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</si>
  <si>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</si>
  <si>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</si>
  <si>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</si>
  <si>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</si>
  <si>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</si>
  <si>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</si>
  <si>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</si>
  <si>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</si>
  <si>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</si>
  <si>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</si>
  <si>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</si>
  <si>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</si>
  <si>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</si>
  <si>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</si>
  <si>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</si>
  <si>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</si>
  <si>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</si>
  <si>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</si>
  <si>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</si>
  <si>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</si>
  <si>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</si>
  <si>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</si>
  <si>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</si>
  <si>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</si>
  <si>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</si>
  <si>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</si>
  <si>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</si>
  <si>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</si>
  <si>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</si>
  <si>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</si>
  <si>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</si>
  <si>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</si>
  <si>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</si>
  <si>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</si>
  <si>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</si>
  <si>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</si>
  <si>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</si>
  <si>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</si>
  <si>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</si>
  <si>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</si>
  <si>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</si>
  <si>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</si>
  <si>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</si>
  <si>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</si>
  <si>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</si>
  <si>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</si>
  <si>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</si>
  <si>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</si>
  <si>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</si>
  <si>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</si>
  <si>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</si>
  <si>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</si>
  <si>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</si>
  <si>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</si>
  <si>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</si>
  <si>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</si>
  <si>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</si>
  <si>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</si>
  <si>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</si>
  <si>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</si>
  <si>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</si>
  <si>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</si>
  <si>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</si>
  <si>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</si>
  <si>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</si>
  <si>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</si>
  <si>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</si>
  <si>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</si>
  <si>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</si>
  <si>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</si>
  <si>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</si>
  <si>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</si>
  <si>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</si>
  <si>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</si>
  <si>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</si>
  <si>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</si>
  <si>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</si>
  <si>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</si>
  <si>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</si>
  <si>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</si>
  <si>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</si>
  <si>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</si>
  <si>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</si>
  <si>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</si>
  <si>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</si>
  <si>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</si>
  <si>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</si>
  <si>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</si>
  <si>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</si>
  <si>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</si>
  <si>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</si>
  <si>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</si>
  <si>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</si>
  <si>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</si>
  <si>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</si>
  <si>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</si>
  <si>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</si>
  <si>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</si>
  <si>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</si>
  <si>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</si>
  <si>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</si>
  <si>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</si>
  <si>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</si>
  <si>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</si>
  <si>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</si>
  <si>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</si>
  <si>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</si>
  <si>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</si>
  <si>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</si>
  <si>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</si>
  <si>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</si>
  <si>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</si>
  <si>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</si>
  <si>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</si>
  <si>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</si>
  <si>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</si>
  <si>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</si>
  <si>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</si>
  <si>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</si>
  <si>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</si>
  <si>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</si>
  <si>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</si>
  <si>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</si>
  <si>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</si>
  <si>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</si>
  <si>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</si>
  <si>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</si>
  <si>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</si>
  <si>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</si>
  <si>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</si>
  <si>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</si>
  <si>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</si>
  <si>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</si>
  <si>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</si>
  <si>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</si>
  <si>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</si>
  <si>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</si>
  <si>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</si>
  <si>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</si>
  <si>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</si>
  <si>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</si>
  <si>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</si>
  <si>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</si>
  <si>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</si>
  <si>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</si>
  <si>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</si>
  <si>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</si>
  <si>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</si>
  <si>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</si>
  <si>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</si>
  <si>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</si>
  <si>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</si>
  <si>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</si>
  <si>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</si>
  <si>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</si>
  <si>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</si>
  <si>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</si>
  <si>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</si>
  <si>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</si>
  <si>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</si>
  <si>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</si>
  <si>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</si>
  <si>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</si>
  <si>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</si>
  <si>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</si>
  <si>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</si>
  <si>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</si>
  <si>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</si>
  <si>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</si>
  <si>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</si>
  <si>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</si>
  <si>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</si>
  <si>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</si>
  <si>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</si>
  <si>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</si>
  <si>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</si>
  <si>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</si>
  <si>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</si>
  <si>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</si>
  <si>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</si>
  <si>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</si>
  <si>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</si>
  <si>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</si>
  <si>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</si>
  <si>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</si>
  <si>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</si>
  <si>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</si>
  <si>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</si>
  <si>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</si>
  <si>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</si>
  <si>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</si>
  <si>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</si>
  <si>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</si>
  <si>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</si>
  <si>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</si>
  <si>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</si>
  <si>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</si>
  <si>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</si>
  <si>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</si>
  <si>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</si>
  <si>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</si>
  <si>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</si>
  <si>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</si>
  <si>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</si>
  <si>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</si>
  <si>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</si>
  <si>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</si>
  <si>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</si>
  <si>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</si>
  <si>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</si>
  <si>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</si>
  <si>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</si>
  <si>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</si>
  <si>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</si>
  <si>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</si>
  <si>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</si>
  <si>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</si>
  <si>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</si>
  <si>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</si>
  <si>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</si>
  <si>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</si>
  <si>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</si>
  <si>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</si>
  <si>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</si>
  <si>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</si>
  <si>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</si>
  <si>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</si>
  <si>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</si>
  <si>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</si>
  <si>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</si>
  <si>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</si>
  <si>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</si>
  <si>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</si>
  <si>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</si>
  <si>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</si>
  <si>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</si>
  <si>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</si>
  <si>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</si>
  <si>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</si>
  <si>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</si>
  <si>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</si>
  <si>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</si>
  <si>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</si>
  <si>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</si>
  <si>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</si>
  <si>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</si>
  <si>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</si>
  <si>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</si>
  <si>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</si>
  <si>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</si>
  <si>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</si>
  <si>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</si>
  <si>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</si>
  <si>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</si>
  <si>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</si>
  <si>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</si>
  <si>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</si>
  <si>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</si>
  <si>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</si>
  <si>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</si>
  <si>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</si>
  <si>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</si>
  <si>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</si>
  <si>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</si>
  <si>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</si>
  <si>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</si>
  <si>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</si>
  <si>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</si>
  <si>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</si>
  <si>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</si>
  <si>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</si>
  <si>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</si>
  <si>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</si>
  <si>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</si>
  <si>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</si>
  <si>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</si>
  <si>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</si>
  <si>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</si>
  <si>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</si>
  <si>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</si>
  <si>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</si>
  <si>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</si>
  <si>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</si>
  <si>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</si>
  <si>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</si>
  <si>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</si>
  <si>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</si>
  <si>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</si>
  <si>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</si>
  <si>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</si>
  <si>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</si>
  <si>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</si>
  <si>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</si>
  <si>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</si>
  <si>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</si>
  <si>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</si>
  <si>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</si>
  <si>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</si>
  <si>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</si>
  <si>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</si>
  <si>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</si>
  <si>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</si>
  <si>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</si>
  <si>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</si>
  <si>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</si>
  <si>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</si>
  <si>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</si>
  <si>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</si>
  <si>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</si>
  <si>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</si>
  <si>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</si>
  <si>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</si>
  <si>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</si>
  <si>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</si>
  <si>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</si>
  <si>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</si>
  <si>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</si>
  <si>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</si>
  <si>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</si>
  <si>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</si>
  <si>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</si>
  <si>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</si>
  <si>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</si>
  <si>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</si>
  <si>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</si>
  <si>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</si>
  <si>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</si>
  <si>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</si>
  <si>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</si>
  <si>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</si>
  <si>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</si>
  <si>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</si>
  <si>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</si>
  <si>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</si>
  <si>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</si>
  <si>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</si>
  <si>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</si>
  <si>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</si>
  <si>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</si>
  <si>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</si>
  <si>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</si>
  <si>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</si>
  <si>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</si>
  <si>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</si>
  <si>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</si>
  <si>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</si>
  <si>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</si>
  <si>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</si>
  <si>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</si>
  <si>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</si>
  <si>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</si>
  <si>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</si>
  <si>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</si>
  <si>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</si>
  <si>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</si>
  <si>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</si>
  <si>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</si>
  <si>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</si>
  <si>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</si>
  <si>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</si>
  <si>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</si>
  <si>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</si>
  <si>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</si>
  <si>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</si>
  <si>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</si>
  <si>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</si>
  <si>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</si>
  <si>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</si>
  <si>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</si>
  <si>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</si>
  <si>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</si>
  <si>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</si>
  <si>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</si>
  <si>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</si>
  <si>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</si>
  <si>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</si>
  <si>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</si>
  <si>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</si>
  <si>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</si>
  <si>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</si>
  <si>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</si>
  <si>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</si>
  <si>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</si>
  <si>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</si>
  <si>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</si>
  <si>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</si>
  <si>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</si>
  <si>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</si>
  <si>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</si>
  <si>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</si>
  <si>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</si>
  <si>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</si>
  <si>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</si>
  <si>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</si>
  <si>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</si>
  <si>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</si>
  <si>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</si>
  <si>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</si>
  <si>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</si>
  <si>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</si>
  <si>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</si>
  <si>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</si>
  <si>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</si>
  <si>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</si>
  <si>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</si>
  <si>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</si>
  <si>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</si>
  <si>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</si>
  <si>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</si>
  <si>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</si>
  <si>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</si>
  <si>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</si>
  <si>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</si>
  <si>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</si>
  <si>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</si>
  <si>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</si>
  <si>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</si>
  <si>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</si>
  <si>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</si>
  <si>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</si>
  <si>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</si>
  <si>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</si>
  <si>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</si>
  <si>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</si>
  <si>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</si>
  <si>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</si>
  <si>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</si>
  <si>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</si>
  <si>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</si>
  <si>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</si>
  <si>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</si>
  <si>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</si>
  <si>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</si>
  <si>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</si>
  <si>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</si>
  <si>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</si>
  <si>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</si>
  <si>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</si>
  <si>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</si>
  <si>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</si>
  <si>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</si>
  <si>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</si>
  <si>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</si>
  <si>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</si>
  <si>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</si>
  <si>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</si>
  <si>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</si>
  <si>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</si>
  <si>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</si>
  <si>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</si>
  <si>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</si>
  <si>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</si>
  <si>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</si>
  <si>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</si>
  <si>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</si>
  <si>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</si>
  <si>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</si>
  <si>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</si>
  <si>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</si>
  <si>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</si>
  <si>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</si>
  <si>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</si>
  <si>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</si>
  <si>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</si>
  <si>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</si>
  <si>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</si>
  <si>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</si>
  <si>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</si>
  <si>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</si>
  <si>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</si>
  <si>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</si>
  <si>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</si>
  <si>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</si>
  <si>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</si>
  <si>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</si>
  <si>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</si>
  <si>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</si>
  <si>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</si>
  <si>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</si>
  <si>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</si>
  <si>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</si>
  <si>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</si>
  <si>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</si>
  <si>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</si>
  <si>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</si>
  <si>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</si>
  <si>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</si>
  <si>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</si>
  <si>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</si>
  <si>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</si>
  <si>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</si>
  <si>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</si>
  <si>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</si>
  <si>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</si>
  <si>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</si>
  <si>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</si>
  <si>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</si>
  <si>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</si>
  <si>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</si>
  <si>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</si>
  <si>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</si>
  <si>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</si>
  <si>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</si>
  <si>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</si>
  <si>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</si>
  <si>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</si>
  <si>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</si>
  <si>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</si>
  <si>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</si>
  <si>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</si>
  <si>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</si>
  <si>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</si>
  <si>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</si>
  <si>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</si>
  <si>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</si>
  <si>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</si>
  <si>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</si>
  <si>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</si>
  <si>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</si>
  <si>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</si>
  <si>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</si>
  <si>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</si>
  <si>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</si>
  <si>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</si>
  <si>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</si>
  <si>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</si>
  <si>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</si>
  <si>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</si>
  <si>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</si>
  <si>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</si>
  <si>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</si>
  <si>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</si>
  <si>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</si>
  <si>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</si>
  <si>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</si>
  <si>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</si>
  <si>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</si>
  <si>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</si>
  <si>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</si>
  <si>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</si>
  <si>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</si>
  <si>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</si>
  <si>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</si>
  <si>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</si>
  <si>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</si>
  <si>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</si>
  <si>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</si>
  <si>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</si>
  <si>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</si>
  <si>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</si>
  <si>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</si>
  <si>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</si>
  <si>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</si>
  <si>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</si>
  <si>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</si>
  <si>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</si>
  <si>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</si>
  <si>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</si>
  <si>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</si>
  <si>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</si>
  <si>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</si>
  <si>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</si>
  <si>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</si>
  <si>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</si>
  <si>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</si>
  <si>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</si>
  <si>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</si>
  <si>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</si>
  <si>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</si>
  <si>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</si>
  <si>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</si>
  <si>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</si>
  <si>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</si>
  <si>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</si>
  <si>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</si>
  <si>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</si>
  <si>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</si>
  <si>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</si>
  <si>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</si>
  <si>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</si>
  <si>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</si>
  <si>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</si>
  <si>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</si>
  <si>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</si>
  <si>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</si>
  <si>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</si>
  <si>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</si>
  <si>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</si>
  <si>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</si>
  <si>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</si>
  <si>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</si>
  <si>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</si>
  <si>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</si>
  <si>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</si>
  <si>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</si>
  <si>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</si>
  <si>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</si>
  <si>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</si>
  <si>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</si>
  <si>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</si>
  <si>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</si>
  <si>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</si>
  <si>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</si>
  <si>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</si>
  <si>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</si>
  <si>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</si>
  <si>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</si>
  <si>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</si>
  <si>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</si>
  <si>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</si>
  <si>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</si>
  <si>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</si>
  <si>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</si>
  <si>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</si>
  <si>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</si>
  <si>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</si>
  <si>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</si>
  <si>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</si>
  <si>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</si>
  <si>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</si>
  <si>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</si>
  <si>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</si>
  <si>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</si>
  <si>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</si>
  <si>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</si>
  <si>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</si>
  <si>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</si>
  <si>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</si>
  <si>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</si>
  <si>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</si>
  <si>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</si>
  <si>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</si>
  <si>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</si>
  <si>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</si>
  <si>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</si>
  <si>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</si>
  <si>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</si>
  <si>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</si>
  <si>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</si>
  <si>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</si>
  <si>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</si>
  <si>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</si>
  <si>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</si>
  <si>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</si>
  <si>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</si>
  <si>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</si>
  <si>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</si>
  <si>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</si>
  <si>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</si>
  <si>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</si>
  <si>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</si>
  <si>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</si>
  <si>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</si>
  <si>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</si>
  <si>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</si>
  <si>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</si>
  <si>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</si>
  <si>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</si>
  <si>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</si>
  <si>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</si>
  <si>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</si>
  <si>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</si>
  <si>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</si>
  <si>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</si>
  <si>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</si>
  <si>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</si>
  <si>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</si>
  <si>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</si>
  <si>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</si>
  <si>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</si>
  <si>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</si>
  <si>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</si>
  <si>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</si>
  <si>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</si>
  <si>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</si>
  <si>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</si>
  <si>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</si>
  <si>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</si>
  <si>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</si>
  <si>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</si>
  <si>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</si>
  <si>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</si>
  <si>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</si>
  <si>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</si>
  <si>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</si>
  <si>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</si>
  <si>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</si>
  <si>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</si>
  <si>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</si>
  <si>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</si>
  <si>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</si>
  <si>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</si>
  <si>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</si>
  <si>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</si>
  <si>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</si>
  <si>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</si>
  <si>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</si>
  <si>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</si>
  <si>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</si>
  <si>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</si>
  <si>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</si>
  <si>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</si>
  <si>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</si>
  <si>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</si>
  <si>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</si>
  <si>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</si>
  <si>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</si>
  <si>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</si>
  <si>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</si>
  <si>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</si>
  <si>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</si>
  <si>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</si>
  <si>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</si>
  <si>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</si>
  <si>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</si>
  <si>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</si>
  <si>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</si>
  <si>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</si>
  <si>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</si>
  <si>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</si>
  <si>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</si>
  <si>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</si>
  <si>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</si>
  <si>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</si>
  <si>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</si>
  <si>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</si>
  <si>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</si>
  <si>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</si>
  <si>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</si>
  <si>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</si>
  <si>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</si>
  <si>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</si>
  <si>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</si>
  <si>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</si>
  <si>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</si>
  <si>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</si>
  <si>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</si>
  <si>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</si>
  <si>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</si>
  <si>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</si>
  <si>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</si>
  <si>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</si>
  <si>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</si>
  <si>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</si>
  <si>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</si>
  <si>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</si>
  <si>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</si>
  <si>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</si>
  <si>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</si>
  <si>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</si>
  <si>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</si>
  <si>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</si>
  <si>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</si>
  <si>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</si>
  <si>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</si>
  <si>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</si>
  <si>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</si>
  <si>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</si>
  <si>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</si>
  <si>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</si>
  <si>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</si>
  <si>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</si>
  <si>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</si>
  <si>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</si>
  <si>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</si>
  <si>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</si>
  <si>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</si>
  <si>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</si>
  <si>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</si>
  <si>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</si>
  <si>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</si>
  <si>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</si>
  <si>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</si>
  <si>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</si>
  <si>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</si>
  <si>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</si>
  <si>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</si>
  <si>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</si>
  <si>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</si>
  <si>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</si>
  <si>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</si>
  <si>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</si>
  <si>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</si>
  <si>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</si>
  <si>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</si>
  <si>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</si>
  <si>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</si>
  <si>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</si>
  <si>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</si>
  <si>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</si>
  <si>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</si>
  <si>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</si>
  <si>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</si>
  <si>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</si>
  <si>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</si>
  <si>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</si>
  <si>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</si>
  <si>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</si>
  <si>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</si>
  <si>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</si>
  <si>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</si>
  <si>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</si>
  <si>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</si>
  <si>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</si>
  <si>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</si>
  <si>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</si>
  <si>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</si>
  <si>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</si>
  <si>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</si>
  <si>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</si>
  <si>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</si>
  <si>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</si>
  <si>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</si>
  <si>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</si>
  <si>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</si>
  <si>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</si>
  <si>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</si>
  <si>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</si>
  <si>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</si>
  <si>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</si>
  <si>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</si>
  <si>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</si>
  <si>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</si>
  <si>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</si>
  <si>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</si>
  <si>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</si>
  <si>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</si>
  <si>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</si>
  <si>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</si>
  <si>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</si>
  <si>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</si>
  <si>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</si>
  <si>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</si>
  <si>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</si>
  <si>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</si>
  <si>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</si>
  <si>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</si>
  <si>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</si>
  <si>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</si>
  <si>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</si>
  <si>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</si>
  <si>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</si>
  <si>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</si>
  <si>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</si>
  <si>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</si>
  <si>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</si>
  <si>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</si>
  <si>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</si>
  <si>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</si>
  <si>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</si>
  <si>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</si>
  <si>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</si>
  <si>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</si>
  <si>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</si>
  <si>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</si>
  <si>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</si>
  <si>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</si>
  <si>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</si>
  <si>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</si>
  <si>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</si>
  <si>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</si>
  <si>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</si>
  <si>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</si>
  <si>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</si>
  <si>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</si>
  <si>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</si>
  <si>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</si>
  <si>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</si>
  <si>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</si>
  <si>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</si>
  <si>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</si>
  <si>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</si>
  <si>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</si>
  <si>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</si>
  <si>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</si>
  <si>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</si>
  <si>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</si>
  <si>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</si>
  <si>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</si>
  <si>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</si>
  <si>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</si>
  <si>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</si>
  <si>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</si>
  <si>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</si>
  <si>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</si>
  <si>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</si>
  <si>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</si>
  <si>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</si>
  <si>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</si>
  <si>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</si>
  <si>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</si>
  <si>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</si>
  <si>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</si>
  <si>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</si>
  <si>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</si>
  <si>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</si>
  <si>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</si>
  <si>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</si>
  <si>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</si>
  <si>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</si>
  <si>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</si>
  <si>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</si>
  <si>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</si>
  <si>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</si>
  <si>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</si>
  <si>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</si>
  <si>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</si>
  <si>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</si>
  <si>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</si>
  <si>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</si>
  <si>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</si>
  <si>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</si>
  <si>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</si>
  <si>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</si>
  <si>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</si>
  <si>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</si>
  <si>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</si>
  <si>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</si>
  <si>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</si>
  <si>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</si>
  <si>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</si>
  <si>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</si>
  <si>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</si>
  <si>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</si>
  <si>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</si>
  <si>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</si>
  <si>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</si>
  <si>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</si>
  <si>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</si>
  <si>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</si>
  <si>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</si>
  <si>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</si>
  <si>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</si>
  <si>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</si>
  <si>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</si>
  <si>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</si>
  <si>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</si>
  <si>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</si>
  <si>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</si>
  <si>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</si>
  <si>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</si>
  <si>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</si>
  <si>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</si>
  <si>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</si>
  <si>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</si>
  <si>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</si>
  <si>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</si>
  <si>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</si>
  <si>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</si>
  <si>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</si>
  <si>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</si>
  <si>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</si>
  <si>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</si>
  <si>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</si>
  <si>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</si>
  <si>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</si>
  <si>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</si>
  <si>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</si>
  <si>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</si>
  <si>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</si>
  <si>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</si>
  <si>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</si>
  <si>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</si>
  <si>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</si>
  <si>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</si>
  <si>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</si>
  <si>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</si>
  <si>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</si>
  <si>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</si>
  <si>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</si>
  <si>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</si>
  <si>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</si>
  <si>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</si>
  <si>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</si>
  <si>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</si>
  <si>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</si>
  <si>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</si>
  <si>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</si>
  <si>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</si>
  <si>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</si>
  <si>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</si>
  <si>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</si>
  <si>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</si>
  <si>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</si>
  <si>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</si>
  <si>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</si>
  <si>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</si>
  <si>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</si>
  <si>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</si>
  <si>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</si>
  <si>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</si>
  <si>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</si>
  <si>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</si>
  <si>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</si>
  <si>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</si>
  <si>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</si>
  <si>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</si>
  <si>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</si>
  <si>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</si>
  <si>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</si>
  <si>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</si>
  <si>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</si>
  <si>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</si>
  <si>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</si>
  <si>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</si>
  <si>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</si>
  <si>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</si>
  <si>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</si>
  <si>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</si>
  <si>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</si>
  <si>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</si>
  <si>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</si>
  <si>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</si>
  <si>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</si>
  <si>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</si>
  <si>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</si>
  <si>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</si>
  <si>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</si>
  <si>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</si>
  <si>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</si>
  <si>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</si>
  <si>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</si>
  <si>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</si>
  <si>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</si>
  <si>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</si>
  <si>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</si>
  <si>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</si>
  <si>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</si>
  <si>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</si>
  <si>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</si>
  <si>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</si>
  <si>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</si>
  <si>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</si>
  <si>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</si>
  <si>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</si>
  <si>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</si>
  <si>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</si>
  <si>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</si>
  <si>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</si>
  <si>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</si>
  <si>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</si>
  <si>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</si>
  <si>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</si>
  <si>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</si>
  <si>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</si>
  <si>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</si>
  <si>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</si>
  <si>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</si>
  <si>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</si>
  <si>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</si>
  <si>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</si>
  <si>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</si>
  <si>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</si>
  <si>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</si>
  <si>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</si>
  <si>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</si>
  <si>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</si>
  <si>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</si>
  <si>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</si>
  <si>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</si>
  <si>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</si>
  <si>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</si>
  <si>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</si>
  <si>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</si>
  <si>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</si>
  <si>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</si>
  <si>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</si>
  <si>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</si>
  <si>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</si>
  <si>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</si>
  <si>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</si>
  <si>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</si>
  <si>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</si>
  <si>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</si>
  <si>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</si>
  <si>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</si>
  <si>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</si>
  <si>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</si>
  <si>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</si>
  <si>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</si>
  <si>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</si>
  <si>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</si>
  <si>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</si>
  <si>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</si>
  <si>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</si>
  <si>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</si>
  <si>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</si>
  <si>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</si>
  <si>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</si>
  <si>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</si>
  <si>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</si>
  <si>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</si>
  <si>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</si>
  <si>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</si>
  <si>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</si>
  <si>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</si>
  <si>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</si>
  <si>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</si>
  <si>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</si>
  <si>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</si>
  <si>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</si>
  <si>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</si>
  <si>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</si>
  <si>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</si>
  <si>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</si>
  <si>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</si>
  <si>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</si>
  <si>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</si>
  <si>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</si>
  <si>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</si>
  <si>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</si>
  <si>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</si>
  <si>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</si>
  <si>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</si>
  <si>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</si>
  <si>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</si>
  <si>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</si>
  <si>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</si>
  <si>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</si>
  <si>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</si>
  <si>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</si>
  <si>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</si>
  <si>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</si>
  <si>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</si>
  <si>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</si>
  <si>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</si>
  <si>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</si>
  <si>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</si>
  <si>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</si>
  <si>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</si>
  <si>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</si>
  <si>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</si>
  <si>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</si>
  <si>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</si>
  <si>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</si>
  <si>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</si>
  <si>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</si>
  <si>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</si>
  <si>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</si>
  <si>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</si>
  <si>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</si>
  <si>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</si>
  <si>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</si>
  <si>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</si>
  <si>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</si>
  <si>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</si>
  <si>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</si>
  <si>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</si>
  <si>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</si>
  <si>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</si>
  <si>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</si>
  <si>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</si>
  <si>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</si>
  <si>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</si>
  <si>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</si>
  <si>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</si>
  <si>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</si>
  <si>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</si>
  <si>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</si>
  <si>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</si>
  <si>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</si>
  <si>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</si>
  <si>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</si>
  <si>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</si>
  <si>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</si>
  <si>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</si>
  <si>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</si>
  <si>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</si>
  <si>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</si>
  <si>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</si>
  <si>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</si>
  <si>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</si>
  <si>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</si>
  <si>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</si>
  <si>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</si>
  <si>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</si>
  <si>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</si>
  <si>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</si>
  <si>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</si>
  <si>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</si>
  <si>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</si>
  <si>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</si>
  <si>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</si>
  <si>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</si>
  <si>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</si>
  <si>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</si>
  <si>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</si>
  <si>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</si>
  <si>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</si>
  <si>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</si>
  <si>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</si>
  <si>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</si>
  <si>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</si>
  <si>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</si>
  <si>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</si>
  <si>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</si>
  <si>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</si>
  <si>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</si>
  <si>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</si>
  <si>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</si>
  <si>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</si>
  <si>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</si>
  <si>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</si>
  <si>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</si>
  <si>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</si>
  <si>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</si>
  <si>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</si>
  <si>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</si>
  <si>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</si>
  <si>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</si>
  <si>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</si>
  <si>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</si>
  <si>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</si>
  <si>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</si>
  <si>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</si>
  <si>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</si>
  <si>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</si>
  <si>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</si>
  <si>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</si>
  <si>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</si>
  <si>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</si>
  <si>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</si>
  <si>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</si>
  <si>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</si>
  <si>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</si>
  <si>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</si>
  <si>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</si>
  <si>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</si>
  <si>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</si>
  <si>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</si>
  <si>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</si>
  <si>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</si>
  <si>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</si>
  <si>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</si>
  <si>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</si>
  <si>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</si>
  <si>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</si>
  <si>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</si>
  <si>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</si>
  <si>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</si>
  <si>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</si>
  <si>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</si>
  <si>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</si>
  <si>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</si>
  <si>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</si>
  <si>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</si>
  <si>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</si>
  <si>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</si>
  <si>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</si>
  <si>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</si>
  <si>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</si>
  <si>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</si>
  <si>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</si>
  <si>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</si>
  <si>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</si>
  <si>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</si>
  <si>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</si>
  <si>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</si>
  <si>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</si>
  <si>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</si>
  <si>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</si>
  <si>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</si>
  <si>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</si>
  <si>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</si>
  <si>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</si>
  <si>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</si>
  <si>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</si>
  <si>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</si>
  <si>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</si>
  <si>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</si>
  <si>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</si>
  <si>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</si>
  <si>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</si>
  <si>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</si>
  <si>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</si>
  <si>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</si>
  <si>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</si>
  <si>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</si>
  <si>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</si>
  <si>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</si>
  <si>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</si>
  <si>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</si>
  <si>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</si>
  <si>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</si>
  <si>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</si>
  <si>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</si>
  <si>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</si>
  <si>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</si>
  <si>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</si>
  <si>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</si>
  <si>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</si>
  <si>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</si>
  <si>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</si>
  <si>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</si>
  <si>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</si>
  <si>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</si>
  <si>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</si>
  <si>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</si>
  <si>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</si>
  <si>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</si>
  <si>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</si>
  <si>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</si>
  <si>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</si>
  <si>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</si>
  <si>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</si>
  <si>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</si>
  <si>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</si>
  <si>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</si>
  <si>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</si>
  <si>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</si>
  <si>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</si>
  <si>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</si>
  <si>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</si>
  <si>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</si>
  <si>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</si>
  <si>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</si>
  <si>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</si>
  <si>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</si>
  <si>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</si>
  <si>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</si>
  <si>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</si>
  <si>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</si>
  <si>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</si>
  <si>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</si>
  <si>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</si>
  <si>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</si>
  <si>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</si>
  <si>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</si>
  <si>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</si>
  <si>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</si>
  <si>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</si>
  <si>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</si>
  <si>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</si>
  <si>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</si>
  <si>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</si>
  <si>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</si>
  <si>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</si>
  <si>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</si>
  <si>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</si>
  <si>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</si>
  <si>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</si>
  <si>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</si>
  <si>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</si>
  <si>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</si>
  <si>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</si>
  <si>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</si>
  <si>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</si>
  <si>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</si>
  <si>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</si>
  <si>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</si>
  <si>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</si>
  <si>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</si>
  <si>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</si>
  <si>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</si>
  <si>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</si>
  <si>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</si>
  <si>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</si>
  <si>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</si>
  <si>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</si>
  <si>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</si>
  <si>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</si>
  <si>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</si>
  <si>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</si>
  <si>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</si>
  <si>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</si>
  <si>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</si>
  <si>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</si>
  <si>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</si>
  <si>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</si>
  <si>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</si>
  <si>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</si>
  <si>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</si>
  <si>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</si>
  <si>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</si>
  <si>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</si>
  <si>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</si>
  <si>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</si>
  <si>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</si>
  <si>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</si>
  <si>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</si>
  <si>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</si>
  <si>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</si>
  <si>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</si>
  <si>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</si>
  <si>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</si>
  <si>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</si>
  <si>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</si>
  <si>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</si>
  <si>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</si>
  <si>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</si>
  <si>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</si>
  <si>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</si>
  <si>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</si>
  <si>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</si>
  <si>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</si>
  <si>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</si>
  <si>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</si>
  <si>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</si>
  <si>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</si>
  <si>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</si>
  <si>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</si>
  <si>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</si>
  <si>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</si>
  <si>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</si>
  <si>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</si>
  <si>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</si>
  <si>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</si>
  <si>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</si>
  <si>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</si>
  <si>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</si>
  <si>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</si>
  <si>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</si>
  <si>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</si>
  <si>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</si>
  <si>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</si>
  <si>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</si>
  <si>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</si>
  <si>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</si>
  <si>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</si>
  <si>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</si>
  <si>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</si>
  <si>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</si>
  <si>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</si>
  <si>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</si>
  <si>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</si>
  <si>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</si>
  <si>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</si>
  <si>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</si>
  <si>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</si>
  <si>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</si>
  <si>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</si>
  <si>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</si>
  <si>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</si>
  <si>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</si>
  <si>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</si>
  <si>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</si>
  <si>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</si>
  <si>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</si>
  <si>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</si>
  <si>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</si>
  <si>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</si>
  <si>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</si>
  <si>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</si>
  <si>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</si>
  <si>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</si>
  <si>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</si>
  <si>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</si>
  <si>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</si>
  <si>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</si>
  <si>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</si>
  <si>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</si>
  <si>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</si>
  <si>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</si>
  <si>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</si>
  <si>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</si>
  <si>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</si>
  <si>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</si>
  <si>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</si>
  <si>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</si>
  <si>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</si>
  <si>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</si>
  <si>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</si>
  <si>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</si>
  <si>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</si>
  <si>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</si>
  <si>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</si>
  <si>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</si>
  <si>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</si>
  <si>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</si>
  <si>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</si>
  <si>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</si>
  <si>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</si>
  <si>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</si>
  <si>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</si>
  <si>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</si>
  <si>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</si>
  <si>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</si>
  <si>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</si>
  <si>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</si>
  <si>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</si>
  <si>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</si>
  <si>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</si>
  <si>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</si>
  <si>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</si>
  <si>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</si>
  <si>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</si>
  <si>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</si>
  <si>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</si>
  <si>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</si>
  <si>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</si>
  <si>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</si>
  <si>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</si>
  <si>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</si>
  <si>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</si>
  <si>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</si>
  <si>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</si>
  <si>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</si>
  <si>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</si>
  <si>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</si>
  <si>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</si>
  <si>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</si>
  <si>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</si>
  <si>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</si>
  <si>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</si>
  <si>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</si>
  <si>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</si>
  <si>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</si>
  <si>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</si>
  <si>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</si>
  <si>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</si>
  <si>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</si>
  <si>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</si>
  <si>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</si>
  <si>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</si>
  <si>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</si>
  <si>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</si>
  <si>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</si>
  <si>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</si>
  <si>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</si>
  <si>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</si>
  <si>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</si>
  <si>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</si>
  <si>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</si>
  <si>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</si>
  <si>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</si>
  <si>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</si>
  <si>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</si>
  <si>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</si>
  <si>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</si>
  <si>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</si>
  <si>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</si>
  <si>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</si>
  <si>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</si>
  <si>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</si>
  <si>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</si>
  <si>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</si>
  <si>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</si>
  <si>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</si>
  <si>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</si>
  <si>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</si>
  <si>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</si>
  <si>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</si>
  <si>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</si>
  <si>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</si>
  <si>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</si>
  <si>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</si>
  <si>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</si>
  <si>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</si>
  <si>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</si>
  <si>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</si>
  <si>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</si>
  <si>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</si>
  <si>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</si>
  <si>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</si>
  <si>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</si>
  <si>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</si>
  <si>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</si>
  <si>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</si>
  <si>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</si>
  <si>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</si>
  <si>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</si>
  <si>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</si>
  <si>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</si>
  <si>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</si>
  <si>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</si>
  <si>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</si>
  <si>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</si>
  <si>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</si>
  <si>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</si>
  <si>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</si>
  <si>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</si>
  <si>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</si>
  <si>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</si>
  <si>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</si>
  <si>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</si>
  <si>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</si>
  <si>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</si>
  <si>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</si>
  <si>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</si>
  <si>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</si>
  <si>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</si>
  <si>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</si>
  <si>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</si>
  <si>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</si>
  <si>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</si>
  <si>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</si>
  <si>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</si>
  <si>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</si>
  <si>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</si>
  <si>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</si>
  <si>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</si>
  <si>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</si>
  <si>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</si>
  <si>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</si>
  <si>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</si>
  <si>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</si>
  <si>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</si>
  <si>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</si>
  <si>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</si>
  <si>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</si>
  <si>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</si>
  <si>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</si>
  <si>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</si>
  <si>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</si>
  <si>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</si>
  <si>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</si>
  <si>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</si>
  <si>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</si>
  <si>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</si>
  <si>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</si>
  <si>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</si>
  <si>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</si>
  <si>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</si>
  <si>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</si>
  <si>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</si>
  <si>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</si>
  <si>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</si>
  <si>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</si>
  <si>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</si>
  <si>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</si>
  <si>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</si>
  <si>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</si>
  <si>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</si>
  <si>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</si>
  <si>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</si>
  <si>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</si>
  <si>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</si>
  <si>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</si>
  <si>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</si>
  <si>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</si>
  <si>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</si>
  <si>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</si>
  <si>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</si>
  <si>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</si>
  <si>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</si>
  <si>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</si>
  <si>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</si>
  <si>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</si>
  <si>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</si>
  <si>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</si>
  <si>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</si>
  <si>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</si>
  <si>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</si>
  <si>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</si>
  <si>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</si>
  <si>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</si>
  <si>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</si>
  <si>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</si>
  <si>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</si>
  <si>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</si>
  <si>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</si>
  <si>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</si>
  <si>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</si>
  <si>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</si>
  <si>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</si>
  <si>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</si>
  <si>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</si>
  <si>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</si>
  <si>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</si>
  <si>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</si>
  <si>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</si>
  <si>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</si>
  <si>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</si>
  <si>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</si>
  <si>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</si>
  <si>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</si>
  <si>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</si>
  <si>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</si>
  <si>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</si>
  <si>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</si>
  <si>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</si>
  <si>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</si>
  <si>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</si>
  <si>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</si>
  <si>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</si>
  <si>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</si>
  <si>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</si>
  <si>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</si>
  <si>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</si>
  <si>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</si>
  <si>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</si>
  <si>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</si>
  <si>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</si>
  <si>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</si>
  <si>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</si>
  <si>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</si>
  <si>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</si>
  <si>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</si>
  <si>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</si>
  <si>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</si>
  <si>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</si>
  <si>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</si>
  <si>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</si>
  <si>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</si>
  <si>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</si>
  <si>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</si>
  <si>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</si>
  <si>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</si>
  <si>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</si>
  <si>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</si>
  <si>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</si>
  <si>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</si>
  <si>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</si>
  <si>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</si>
  <si>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</si>
  <si>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</si>
  <si>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</si>
  <si>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</si>
  <si>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</si>
  <si>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</si>
  <si>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</si>
  <si>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</si>
  <si>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</si>
  <si>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</si>
  <si>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</si>
  <si>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</si>
  <si>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</si>
  <si>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</si>
  <si>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</si>
  <si>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</si>
  <si>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</si>
  <si>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</si>
  <si>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</si>
  <si>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</si>
  <si>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</si>
  <si>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</si>
  <si>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</si>
  <si>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</si>
  <si>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</si>
  <si>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</si>
  <si>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</si>
  <si>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</si>
  <si>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</si>
  <si>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</si>
  <si>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</si>
  <si>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</si>
  <si>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</si>
  <si>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</si>
  <si>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</si>
  <si>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</si>
  <si>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</si>
  <si>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</si>
  <si>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</si>
  <si>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</si>
  <si>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</si>
  <si>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</si>
  <si>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</si>
  <si>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</si>
  <si>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</si>
  <si>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</si>
  <si>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</si>
  <si>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</si>
  <si>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</si>
  <si>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</si>
  <si>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</si>
  <si>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</si>
  <si>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</si>
  <si>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</si>
  <si>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</si>
  <si>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</si>
  <si>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</si>
  <si>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</si>
  <si>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</si>
  <si>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</si>
  <si>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</si>
  <si>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</si>
  <si>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</si>
  <si>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</si>
  <si>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</si>
  <si>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</si>
  <si>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</si>
  <si>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</si>
  <si>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</si>
  <si>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</si>
  <si>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</si>
  <si>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</si>
  <si>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</si>
  <si>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</si>
  <si>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</si>
  <si>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</si>
  <si>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</si>
  <si>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</si>
  <si>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</si>
  <si>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</si>
  <si>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</si>
  <si>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</si>
  <si>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</si>
  <si>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</si>
  <si>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</si>
  <si>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</si>
  <si>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</si>
  <si>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</si>
  <si>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</si>
  <si>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</si>
  <si>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</si>
  <si>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</si>
  <si>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</si>
  <si>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</si>
  <si>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</si>
  <si>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</si>
  <si>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</si>
  <si>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</si>
  <si>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</si>
  <si>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</si>
  <si>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</si>
  <si>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</si>
  <si>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</si>
  <si>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</si>
  <si>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</si>
  <si>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</si>
  <si>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</si>
  <si>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</si>
  <si>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</si>
  <si>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</si>
  <si>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</si>
  <si>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</si>
  <si>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</si>
  <si>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</si>
  <si>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</si>
  <si>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</si>
  <si>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</si>
  <si>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</si>
  <si>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</si>
  <si>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</si>
  <si>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</si>
  <si>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</si>
  <si>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</si>
  <si>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</si>
  <si>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</si>
  <si>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</si>
  <si>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</si>
  <si>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</si>
  <si>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</si>
  <si>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</si>
  <si>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</si>
  <si>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</si>
  <si>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</si>
  <si>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</si>
  <si>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</si>
  <si>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</si>
  <si>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</si>
  <si>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</si>
  <si>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</si>
  <si>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</si>
  <si>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</si>
  <si>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</si>
  <si>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</si>
  <si>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</si>
  <si>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</si>
  <si>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</si>
  <si>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</si>
  <si>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</si>
  <si>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</si>
  <si>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</si>
  <si>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</si>
  <si>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</si>
  <si>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</si>
  <si>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</si>
  <si>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</si>
  <si>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</si>
  <si>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</si>
  <si>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</si>
  <si>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</si>
  <si>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</si>
  <si>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</si>
  <si>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</si>
  <si>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</si>
  <si>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</si>
  <si>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</si>
  <si>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</si>
  <si>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</si>
  <si>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</si>
  <si>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</si>
  <si>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</si>
  <si>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</si>
  <si>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</si>
  <si>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</si>
  <si>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</si>
  <si>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</si>
  <si>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</si>
  <si>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</si>
  <si>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</si>
  <si>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</si>
  <si>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</si>
  <si>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</si>
  <si>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</si>
  <si>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</si>
  <si>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</si>
  <si>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</si>
  <si>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</si>
  <si>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</si>
  <si>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</si>
  <si>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</si>
  <si>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</si>
  <si>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</si>
  <si>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</si>
  <si>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</si>
  <si>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</si>
  <si>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</si>
  <si>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</si>
  <si>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</si>
  <si>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</si>
  <si>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</si>
  <si>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</si>
  <si>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</si>
  <si>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</si>
  <si>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</si>
  <si>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</si>
  <si>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</si>
  <si>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</si>
  <si>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</si>
  <si>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</si>
  <si>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</si>
  <si>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</si>
  <si>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</si>
  <si>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</si>
  <si>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</si>
  <si>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</si>
  <si>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</si>
  <si>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</si>
  <si>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</si>
  <si>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</si>
  <si>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</si>
  <si>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</si>
  <si>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</si>
  <si>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</si>
  <si>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</si>
  <si>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</si>
  <si>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</si>
  <si>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</si>
  <si>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</si>
  <si>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</si>
  <si>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</si>
  <si>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</si>
  <si>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</si>
  <si>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</si>
  <si>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</si>
  <si>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</si>
  <si>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</si>
  <si>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</si>
  <si>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</si>
  <si>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</si>
  <si>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</si>
  <si>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</si>
  <si>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</si>
  <si>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</si>
  <si>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</si>
  <si>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</si>
  <si>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</si>
  <si>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</si>
  <si>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</si>
  <si>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</si>
  <si>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</si>
  <si>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</si>
  <si>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</si>
  <si>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</si>
  <si>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</si>
  <si>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</si>
  <si>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</si>
  <si>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</si>
  <si>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</si>
  <si>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</si>
  <si>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</si>
  <si>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</si>
  <si>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</si>
  <si>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</si>
  <si>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</si>
  <si>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</si>
  <si>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</si>
  <si>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</si>
  <si>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</si>
  <si>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</si>
  <si>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</si>
  <si>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</si>
  <si>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</si>
  <si>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</si>
  <si>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</si>
  <si>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</si>
  <si>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</si>
  <si>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</si>
  <si>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</si>
  <si>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</si>
  <si>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</si>
  <si>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</si>
  <si>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</si>
  <si>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</si>
  <si>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</si>
  <si>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</si>
  <si>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</si>
  <si>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</si>
  <si>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</si>
  <si>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</si>
  <si>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</si>
  <si>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</si>
  <si>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</si>
  <si>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</si>
  <si>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</si>
  <si>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</si>
  <si>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</si>
  <si>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</si>
  <si>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</si>
  <si>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</si>
  <si>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</si>
  <si>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</si>
  <si>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</si>
  <si>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</si>
  <si>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</si>
  <si>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</si>
  <si>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</si>
  <si>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</si>
  <si>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</si>
  <si>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</si>
  <si>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</si>
  <si>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</si>
  <si>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</si>
  <si>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</si>
  <si>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</si>
  <si>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</si>
  <si>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</si>
  <si>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</si>
  <si>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</si>
  <si>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</si>
  <si>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</si>
  <si>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</si>
  <si>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</si>
  <si>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</si>
  <si>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</si>
  <si>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</si>
  <si>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</si>
  <si>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</si>
  <si>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</si>
  <si>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</si>
  <si>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</si>
  <si>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</si>
  <si>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</si>
  <si>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</si>
  <si>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</si>
  <si>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</si>
  <si>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</si>
  <si>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</si>
  <si>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</si>
  <si>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</si>
  <si>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</si>
  <si>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</si>
  <si>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</si>
  <si>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</si>
  <si>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</si>
  <si>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</si>
  <si>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</si>
  <si>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</si>
  <si>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</si>
  <si>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</si>
  <si>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</si>
  <si>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</si>
  <si>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</si>
  <si>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</si>
  <si>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</si>
  <si>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</si>
  <si>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</si>
  <si>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</si>
  <si>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</si>
  <si>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</si>
  <si>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</si>
  <si>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</si>
  <si>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</si>
  <si>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</si>
  <si>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</si>
  <si>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</si>
  <si>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</si>
  <si>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</si>
  <si>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</si>
  <si>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</si>
  <si>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</si>
  <si>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</si>
  <si>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</si>
  <si>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</si>
  <si>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</si>
  <si>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</si>
  <si>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</si>
  <si>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</si>
  <si>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</si>
  <si>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</si>
  <si>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</si>
  <si>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</si>
  <si>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</si>
  <si>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</si>
  <si>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</si>
  <si>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</si>
  <si>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</si>
  <si>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</si>
  <si>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</si>
  <si>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</si>
  <si>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</si>
  <si>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</si>
  <si>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</si>
  <si>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</si>
  <si>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</si>
  <si>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</si>
  <si>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</si>
  <si>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</si>
  <si>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</si>
  <si>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</si>
  <si>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</si>
  <si>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</si>
  <si>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</si>
  <si>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</si>
  <si>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</si>
  <si>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</si>
  <si>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</si>
  <si>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</si>
  <si>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</si>
  <si>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</si>
  <si>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</si>
  <si>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</si>
  <si>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</si>
  <si>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</si>
  <si>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</si>
  <si>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</si>
  <si>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</si>
  <si>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</si>
  <si>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</si>
  <si>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</si>
  <si>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</si>
  <si>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</si>
  <si>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</si>
  <si>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</si>
  <si>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</si>
  <si>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</si>
  <si>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</si>
  <si>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</si>
  <si>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</si>
  <si>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</si>
  <si>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</si>
  <si>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</si>
  <si>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</si>
  <si>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</si>
  <si>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</si>
  <si>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</si>
  <si>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</si>
  <si>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</si>
  <si>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</si>
  <si>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</si>
  <si>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</si>
  <si>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</si>
  <si>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</si>
  <si>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</si>
  <si>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</si>
  <si>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</si>
  <si>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</si>
  <si>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</si>
  <si>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</si>
  <si>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</si>
  <si>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</si>
  <si>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</si>
  <si>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</si>
  <si>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</si>
  <si>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</si>
  <si>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</si>
  <si>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</si>
  <si>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</si>
  <si>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</si>
  <si>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</si>
  <si>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</si>
  <si>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</si>
  <si>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</si>
  <si>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</si>
  <si>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</si>
  <si>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</si>
  <si>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</si>
  <si>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</si>
  <si>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</si>
  <si>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</si>
  <si>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</si>
  <si>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</si>
  <si>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</si>
  <si>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</si>
  <si>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</si>
  <si>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</si>
  <si>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</si>
  <si>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</si>
  <si>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</si>
  <si>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</si>
  <si>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</si>
  <si>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</si>
  <si>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</si>
  <si>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</si>
  <si>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</si>
  <si>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</si>
  <si>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</si>
  <si>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</si>
  <si>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</si>
  <si>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</si>
  <si>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</si>
  <si>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</si>
  <si>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</si>
  <si>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</si>
  <si>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</si>
  <si>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</si>
  <si>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</si>
  <si>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</si>
  <si>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</si>
  <si>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</si>
  <si>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</si>
  <si>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</si>
  <si>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</si>
  <si>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</si>
  <si>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</si>
  <si>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</si>
  <si>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</si>
  <si>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</si>
  <si>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</si>
  <si>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</si>
  <si>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</si>
  <si>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</si>
  <si>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</si>
  <si>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</si>
  <si>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</si>
  <si>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</si>
  <si>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</si>
  <si>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</si>
  <si>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</si>
  <si>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</si>
  <si>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</si>
  <si>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</si>
  <si>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</si>
  <si>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</si>
  <si>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</si>
  <si>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</si>
  <si>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</si>
  <si>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</si>
  <si>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</si>
  <si>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</si>
  <si>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</si>
  <si>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</si>
  <si>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</si>
  <si>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</si>
  <si>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</si>
  <si>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</si>
  <si>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</si>
  <si>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</si>
  <si>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</si>
  <si>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</si>
  <si>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</si>
  <si>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</si>
  <si>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</si>
  <si>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</si>
  <si>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</si>
  <si>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</si>
  <si>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</si>
  <si>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</si>
  <si>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</si>
  <si>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</si>
  <si>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</si>
  <si>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</si>
  <si>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</si>
  <si>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</si>
  <si>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</si>
  <si>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</si>
  <si>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</si>
  <si>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</si>
  <si>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</si>
  <si>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</si>
  <si>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</si>
  <si>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</si>
  <si>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</si>
  <si>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</si>
  <si>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</si>
  <si>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</si>
  <si>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</si>
  <si>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</si>
  <si>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</si>
  <si>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</si>
  <si>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</si>
  <si>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</si>
  <si>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</si>
  <si>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</si>
  <si>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</si>
  <si>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</si>
  <si>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</si>
  <si>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</si>
  <si>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</si>
  <si>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</si>
  <si>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</si>
  <si>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</si>
  <si>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</si>
  <si>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</si>
  <si>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</si>
  <si>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</si>
  <si>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</si>
  <si>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</si>
  <si>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</si>
  <si>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</si>
  <si>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</si>
  <si>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</si>
  <si>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</si>
  <si>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</si>
  <si>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</si>
  <si>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</si>
  <si>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</si>
  <si>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</si>
  <si>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</si>
  <si>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</si>
  <si>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</si>
  <si>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</si>
  <si>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</si>
  <si>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</si>
  <si>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</si>
  <si>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</si>
  <si>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</si>
  <si>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</si>
  <si>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</si>
  <si>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</si>
  <si>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</si>
  <si>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</si>
  <si>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</si>
  <si>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</si>
  <si>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</si>
  <si>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</si>
  <si>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</si>
  <si>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</si>
  <si>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</si>
  <si>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</si>
  <si>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</si>
  <si>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</si>
  <si>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</si>
  <si>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</si>
  <si>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</si>
  <si>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</si>
  <si>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</si>
  <si>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</si>
  <si>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</si>
  <si>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</si>
  <si>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</si>
  <si>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</si>
  <si>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</si>
  <si>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</si>
  <si>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</si>
  <si>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</si>
  <si>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</si>
  <si>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</si>
  <si>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</si>
  <si>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</si>
  <si>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</si>
  <si>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</si>
  <si>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</si>
  <si>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</si>
  <si>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</si>
  <si>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</si>
  <si>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</si>
  <si>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</si>
  <si>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</si>
  <si>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</si>
  <si>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</si>
  <si>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</si>
  <si>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</si>
  <si>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</si>
  <si>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</si>
  <si>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</si>
  <si>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</si>
  <si>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</si>
  <si>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</si>
  <si>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</si>
  <si>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</si>
  <si>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</si>
  <si>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</si>
  <si>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</si>
  <si>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</si>
  <si>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</si>
  <si>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</si>
  <si>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</si>
  <si>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</si>
  <si>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</si>
  <si>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</si>
  <si>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</si>
  <si>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</si>
  <si>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</si>
  <si>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</si>
  <si>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</si>
  <si>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</si>
  <si>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</si>
  <si>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</si>
  <si>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</si>
  <si>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</si>
  <si>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</si>
  <si>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</si>
  <si>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</si>
  <si>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</si>
  <si>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</si>
  <si>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</si>
  <si>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</si>
  <si>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</si>
  <si>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</si>
  <si>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</si>
  <si>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</si>
  <si>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</si>
  <si>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</si>
  <si>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</si>
  <si>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</si>
  <si>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</si>
  <si>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</si>
  <si>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</si>
  <si>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</si>
  <si>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</si>
  <si>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</si>
  <si>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</si>
  <si>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</si>
  <si>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</si>
  <si>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</si>
  <si>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</si>
  <si>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</si>
  <si>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</si>
  <si>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</si>
  <si>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</si>
  <si>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</si>
  <si>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</si>
  <si>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</si>
  <si>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</si>
  <si>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</si>
  <si>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</si>
  <si>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</si>
  <si>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</si>
  <si>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</si>
  <si>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</si>
  <si>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</si>
  <si>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</si>
  <si>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</si>
  <si>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</si>
  <si>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</si>
  <si>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</si>
  <si>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</si>
  <si>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</si>
  <si>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</si>
  <si>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</si>
  <si>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</si>
  <si>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</si>
  <si>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</si>
  <si>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</si>
  <si>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</si>
  <si>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</si>
  <si>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</si>
  <si>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</si>
  <si>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</si>
  <si>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</si>
  <si>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</si>
  <si>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</si>
  <si>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</si>
  <si>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</si>
  <si>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</si>
  <si>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</si>
  <si>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</si>
  <si>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</si>
  <si>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</si>
  <si>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</si>
  <si>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</si>
  <si>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</si>
  <si>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</si>
  <si>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</si>
  <si>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</si>
  <si>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</si>
  <si>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</si>
  <si>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</si>
  <si>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</si>
  <si>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</si>
  <si>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</si>
  <si>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</si>
  <si>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</si>
  <si>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</si>
  <si>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</si>
  <si>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</si>
  <si>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</si>
  <si>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</si>
  <si>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</si>
  <si>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</si>
  <si>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</si>
  <si>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</si>
  <si>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</si>
  <si>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</si>
  <si>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</si>
  <si>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</si>
  <si>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</si>
  <si>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</si>
  <si>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</si>
  <si>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</si>
  <si>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</si>
  <si>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</si>
  <si>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</si>
  <si>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</si>
  <si>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</si>
  <si>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</si>
  <si>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</si>
  <si>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</si>
  <si>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</si>
  <si>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</si>
  <si>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</si>
  <si>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</si>
  <si>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</si>
  <si>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</si>
  <si>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</si>
  <si>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</si>
  <si>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</si>
  <si>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</si>
  <si>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</si>
  <si>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</si>
  <si>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</si>
  <si>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</si>
  <si>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</si>
  <si>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</si>
  <si>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</si>
  <si>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</si>
  <si>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</si>
  <si>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</si>
  <si>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</si>
  <si>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</si>
  <si>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</si>
  <si>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</si>
  <si>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</si>
  <si>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</si>
  <si>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</si>
  <si>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</si>
  <si>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</si>
  <si>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</si>
  <si>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</si>
  <si>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</si>
  <si>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</si>
  <si>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</si>
  <si>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</si>
  <si>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</si>
  <si>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</si>
  <si>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</si>
  <si>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</si>
  <si>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</si>
  <si>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</si>
  <si>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</si>
  <si>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</si>
  <si>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</si>
  <si>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</si>
  <si>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</si>
  <si>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</si>
  <si>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</si>
  <si>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</si>
  <si>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</si>
  <si>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</si>
  <si>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</si>
  <si>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</si>
  <si>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</si>
  <si>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</si>
  <si>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</si>
  <si>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</si>
  <si>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</si>
  <si>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</si>
  <si>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</si>
  <si>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</si>
  <si>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</si>
  <si>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</si>
  <si>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</si>
  <si>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</si>
  <si>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</si>
  <si>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</si>
  <si>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</si>
  <si>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</si>
  <si>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</si>
  <si>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</si>
  <si>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</si>
  <si>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</si>
  <si>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</si>
  <si>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</si>
  <si>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</si>
  <si>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</si>
  <si>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</si>
  <si>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</si>
  <si>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</si>
  <si>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</si>
  <si>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</si>
  <si>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</si>
  <si>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</si>
  <si>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</si>
  <si>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</si>
  <si>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</si>
  <si>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</si>
  <si>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</si>
  <si>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</si>
  <si>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</si>
  <si>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</si>
  <si>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</si>
  <si>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</si>
  <si>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</si>
  <si>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</si>
  <si>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</si>
  <si>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</si>
  <si>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</si>
  <si>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</si>
  <si>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</si>
  <si>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</si>
  <si>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</si>
  <si>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</si>
  <si>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</si>
  <si>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</si>
  <si>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</si>
  <si>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</si>
  <si>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</si>
  <si>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</si>
  <si>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</si>
  <si>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</si>
  <si>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</si>
  <si>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</si>
  <si>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</si>
  <si>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</si>
  <si>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</si>
  <si>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</si>
  <si>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</si>
  <si>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</si>
  <si>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</si>
  <si>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</si>
  <si>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</si>
  <si>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</si>
  <si>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</si>
  <si>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</si>
  <si>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</si>
  <si>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</si>
  <si>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</si>
  <si>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</si>
  <si>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</si>
  <si>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</si>
  <si>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</si>
  <si>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</si>
  <si>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</si>
  <si>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</si>
  <si>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</si>
  <si>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</si>
  <si>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</si>
  <si>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</si>
  <si>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</si>
  <si>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</si>
  <si>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</si>
  <si>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</si>
  <si>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</si>
  <si>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</si>
  <si>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</si>
  <si>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</si>
  <si>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</si>
  <si>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</si>
  <si>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</si>
  <si>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</si>
  <si>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</si>
  <si>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</si>
  <si>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</si>
  <si>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</si>
  <si>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</si>
  <si>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</si>
  <si>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</si>
  <si>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</si>
  <si>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</si>
  <si>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</si>
  <si>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</si>
  <si>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</si>
  <si>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</si>
  <si>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</si>
  <si>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</si>
  <si>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</si>
  <si>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</si>
  <si>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</si>
  <si>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</si>
  <si>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</si>
  <si>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</si>
  <si>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</si>
  <si>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</si>
  <si>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</si>
  <si>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</si>
  <si>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</si>
  <si>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</si>
  <si>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</si>
  <si>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</si>
  <si>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</si>
  <si>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</si>
  <si>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</si>
  <si>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</si>
  <si>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</si>
  <si>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</si>
  <si>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</si>
  <si>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</si>
  <si>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</si>
  <si>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</si>
  <si>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</si>
  <si>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</si>
  <si>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</si>
  <si>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</si>
  <si>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</si>
  <si>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</si>
  <si>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</si>
  <si>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</si>
  <si>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</si>
  <si>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</si>
  <si>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</si>
  <si>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</si>
  <si>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</si>
  <si>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</si>
  <si>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</si>
  <si>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</si>
  <si>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</si>
  <si>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</si>
  <si>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</si>
  <si>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</si>
  <si>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</si>
  <si>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</si>
  <si>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</si>
  <si>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</si>
  <si>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</si>
  <si>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</si>
  <si>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</si>
  <si>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</si>
  <si>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</si>
  <si>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</si>
  <si>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</si>
  <si>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</si>
  <si>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</si>
  <si>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</si>
  <si>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</si>
  <si>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</si>
  <si>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</si>
  <si>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</si>
  <si>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</si>
  <si>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</si>
  <si>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</si>
  <si>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</si>
  <si>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</si>
  <si>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</si>
  <si>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</si>
  <si>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</si>
  <si>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</si>
  <si>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</si>
  <si>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</si>
  <si>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</si>
  <si>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</si>
  <si>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</si>
  <si>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</si>
  <si>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</si>
  <si>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</si>
  <si>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</si>
  <si>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</si>
  <si>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</si>
  <si>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</si>
  <si>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</si>
  <si>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</si>
  <si>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</si>
  <si>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</si>
  <si>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</si>
  <si>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</si>
  <si>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</si>
  <si>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</si>
  <si>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</si>
  <si>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</si>
  <si>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</si>
  <si>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</si>
  <si>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</si>
  <si>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</si>
  <si>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</si>
  <si>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</si>
  <si>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</si>
  <si>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</si>
  <si>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</si>
  <si>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</si>
  <si>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</si>
  <si>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</si>
  <si>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</si>
  <si>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</si>
  <si>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</si>
  <si>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</si>
  <si>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</si>
  <si>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</si>
  <si>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</si>
  <si>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</si>
  <si>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</si>
  <si>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</si>
  <si>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</si>
  <si>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</si>
  <si>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</si>
  <si>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</si>
  <si>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</si>
  <si>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</si>
  <si>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</si>
  <si>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</si>
  <si>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</si>
  <si>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</si>
  <si>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</si>
  <si>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</si>
  <si>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</si>
  <si>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</si>
  <si>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</si>
  <si>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</si>
  <si>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</si>
  <si>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</si>
  <si>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</si>
  <si>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</si>
  <si>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</si>
  <si>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</si>
  <si>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</si>
  <si>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</si>
  <si>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</si>
  <si>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</si>
  <si>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</si>
  <si>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</si>
  <si>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</si>
  <si>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</si>
  <si>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</si>
  <si>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</si>
  <si>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</si>
  <si>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</si>
  <si>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</si>
  <si>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</si>
  <si>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</si>
  <si>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</si>
  <si>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</si>
  <si>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</si>
  <si>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</si>
  <si>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</si>
  <si>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</si>
  <si>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</si>
  <si>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</si>
  <si>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</si>
  <si>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</si>
  <si>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</si>
  <si>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</si>
  <si>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</si>
  <si>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</si>
  <si>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</si>
  <si>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</si>
  <si>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</si>
  <si>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</si>
  <si>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</si>
  <si>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</si>
  <si>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</si>
  <si>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</si>
  <si>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</si>
  <si>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</si>
  <si>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</si>
  <si>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</si>
  <si>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</si>
  <si>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</si>
  <si>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</si>
  <si>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</si>
  <si>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</si>
  <si>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</si>
  <si>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</si>
  <si>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</si>
  <si>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</si>
  <si>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</si>
  <si>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</si>
  <si>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</si>
  <si>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</si>
  <si>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</si>
  <si>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</si>
  <si>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</si>
  <si>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</si>
  <si>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</si>
  <si>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</si>
  <si>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</si>
  <si>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</si>
  <si>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</si>
  <si>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</si>
  <si>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</si>
  <si>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</si>
  <si>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</si>
  <si>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</si>
  <si>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</si>
  <si>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</si>
  <si>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</si>
  <si>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</si>
  <si>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</si>
  <si>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</si>
  <si>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</si>
  <si>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</si>
  <si>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</si>
  <si>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</si>
  <si>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</si>
  <si>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</si>
  <si>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</si>
  <si>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</si>
  <si>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</si>
  <si>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</si>
  <si>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</si>
  <si>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</si>
  <si>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</si>
  <si>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</si>
  <si>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</si>
  <si>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</si>
  <si>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</si>
  <si>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</si>
  <si>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</si>
  <si>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</si>
  <si>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</si>
  <si>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</si>
  <si>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</si>
  <si>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</si>
  <si>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</si>
  <si>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</si>
  <si>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</si>
  <si>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</si>
  <si>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</si>
  <si>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</si>
  <si>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</si>
  <si>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</si>
  <si>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</si>
  <si>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</si>
  <si>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</si>
  <si>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</si>
  <si>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</si>
  <si>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</si>
  <si>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</si>
  <si>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</si>
  <si>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</si>
  <si>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</si>
  <si>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</si>
  <si>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</si>
  <si>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</si>
  <si>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</si>
  <si>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</si>
  <si>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</si>
  <si>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</si>
  <si>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</si>
  <si>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</si>
  <si>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</si>
  <si>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</si>
  <si>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</si>
  <si>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</si>
  <si>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</si>
  <si>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</si>
  <si>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</si>
  <si>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</si>
  <si>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</si>
  <si>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</si>
  <si>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</si>
  <si>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</si>
  <si>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</si>
  <si>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</si>
  <si>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</si>
  <si>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</si>
  <si>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</si>
  <si>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</si>
  <si>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</si>
  <si>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</si>
  <si>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</si>
  <si>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</si>
  <si>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</si>
  <si>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</si>
  <si>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</si>
  <si>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</si>
  <si>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</si>
  <si>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</si>
  <si>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</si>
  <si>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</si>
  <si>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</si>
  <si>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</si>
  <si>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</si>
  <si>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</si>
  <si>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</si>
  <si>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</si>
  <si>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</si>
  <si>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</si>
  <si>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</si>
  <si>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</si>
  <si>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</si>
  <si>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</si>
  <si>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</si>
  <si>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</si>
  <si>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</si>
  <si>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</si>
  <si>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</si>
  <si>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</si>
  <si>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</si>
  <si>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</si>
  <si>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</si>
  <si>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</si>
  <si>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</si>
  <si>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</si>
  <si>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</si>
  <si>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</si>
  <si>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</si>
  <si>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</si>
  <si>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</si>
  <si>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</si>
  <si>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</si>
  <si>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</si>
  <si>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</si>
  <si>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</si>
  <si>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</si>
  <si>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</si>
  <si>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</si>
  <si>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</si>
  <si>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</si>
  <si>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</si>
  <si>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</si>
  <si>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</si>
  <si>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</si>
  <si>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</si>
  <si>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</si>
  <si>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</si>
  <si>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</si>
  <si>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</si>
  <si>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</si>
  <si>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</si>
  <si>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</si>
  <si>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</si>
  <si>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</si>
  <si>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</si>
  <si>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</si>
  <si>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</si>
  <si>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</si>
  <si>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</si>
  <si>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</si>
  <si>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</si>
  <si>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</si>
  <si>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</si>
  <si>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</si>
  <si>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</si>
  <si>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</si>
  <si>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</si>
  <si>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</si>
  <si>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</si>
  <si>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</si>
  <si>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</si>
  <si>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</si>
  <si>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</si>
  <si>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</si>
  <si>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</si>
  <si>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</si>
  <si>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</si>
  <si>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</si>
  <si>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</si>
  <si>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</si>
  <si>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</si>
  <si>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</si>
  <si>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</si>
  <si>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</si>
  <si>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</si>
  <si>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</si>
  <si>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</si>
  <si>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</si>
  <si>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</si>
  <si>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</si>
  <si>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</si>
  <si>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</si>
  <si>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</si>
  <si>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</si>
  <si>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</si>
  <si>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</si>
  <si>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</si>
  <si>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</si>
  <si>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</si>
  <si>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</si>
  <si>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</si>
  <si>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</si>
  <si>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</si>
  <si>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</si>
  <si>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</si>
  <si>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</si>
  <si>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</si>
  <si>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</si>
  <si>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</si>
  <si>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</si>
  <si>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</si>
  <si>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</si>
  <si>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</si>
  <si>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</si>
  <si>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</si>
  <si>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</si>
  <si>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</si>
  <si>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</si>
  <si>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</si>
  <si>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</si>
  <si>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</si>
  <si>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</si>
  <si>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</si>
  <si>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</si>
  <si>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</si>
  <si>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</si>
  <si>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</si>
  <si>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</si>
  <si>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</si>
  <si>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</si>
  <si>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</si>
  <si>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</si>
  <si>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</si>
  <si>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</si>
  <si>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</si>
  <si>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</si>
  <si>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</si>
  <si>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</si>
  <si>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</si>
  <si>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</si>
  <si>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</si>
  <si>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</si>
  <si>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</si>
  <si>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</si>
  <si>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</si>
  <si>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</si>
  <si>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</si>
  <si>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</si>
  <si>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</si>
  <si>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</si>
  <si>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</si>
  <si>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</si>
  <si>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</si>
  <si>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</si>
  <si>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</si>
  <si>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</si>
  <si>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</si>
  <si>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</si>
  <si>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</si>
  <si>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</si>
  <si>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</si>
  <si>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</si>
  <si>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</si>
  <si>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</si>
  <si>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</si>
  <si>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</si>
  <si>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</si>
  <si>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</si>
  <si>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</si>
  <si>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</si>
  <si>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</si>
  <si>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</si>
  <si>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</si>
  <si>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</si>
  <si>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</si>
  <si>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</si>
  <si>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</si>
  <si>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</si>
  <si>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</si>
  <si>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</si>
  <si>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</si>
  <si>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</si>
  <si>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</si>
  <si>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</si>
  <si>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</si>
  <si>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</si>
  <si>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</si>
  <si>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</si>
  <si>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</si>
  <si>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</si>
  <si>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</si>
  <si>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</si>
  <si>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</si>
  <si>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</si>
  <si>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</si>
  <si>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</si>
  <si>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</si>
  <si>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</si>
  <si>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</si>
  <si>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</si>
  <si>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</si>
  <si>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</si>
  <si>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</si>
  <si>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</si>
  <si>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</si>
  <si>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</si>
  <si>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</si>
  <si>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</si>
  <si>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</si>
  <si>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</si>
  <si>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</si>
  <si>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</si>
  <si>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</si>
  <si>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</si>
  <si>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</si>
  <si>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</si>
  <si>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</si>
  <si>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</si>
  <si>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</si>
  <si>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</si>
  <si>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</si>
  <si>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</si>
  <si>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</si>
  <si>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</si>
  <si>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</si>
  <si>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</si>
  <si>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</si>
  <si>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</si>
  <si>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</si>
  <si>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</si>
  <si>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</si>
  <si>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</si>
  <si>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</si>
  <si>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</si>
  <si>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</si>
  <si>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</si>
  <si>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</si>
  <si>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</si>
  <si>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</si>
  <si>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</si>
  <si>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</si>
  <si>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</si>
  <si>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</si>
  <si>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</si>
  <si>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</si>
  <si>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</si>
  <si>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</si>
  <si>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</si>
  <si>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</si>
  <si>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</si>
  <si>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</si>
  <si>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</si>
  <si>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</si>
  <si>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</si>
  <si>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</si>
  <si>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</si>
  <si>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</si>
  <si>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</si>
  <si>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</si>
  <si>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</si>
  <si>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</si>
  <si>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</si>
  <si>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</si>
  <si>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</si>
  <si>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</si>
  <si>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</si>
  <si>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</si>
  <si>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</si>
  <si>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</si>
  <si>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</si>
  <si>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</si>
  <si>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</si>
  <si>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</si>
  <si>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</si>
  <si>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</si>
  <si>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</si>
  <si>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</si>
  <si>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</si>
  <si>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</si>
  <si>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</si>
  <si>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</si>
  <si>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</si>
  <si>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</si>
  <si>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</si>
  <si>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</si>
  <si>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</si>
  <si>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</si>
  <si>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</si>
  <si>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</si>
  <si>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</si>
  <si>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</si>
  <si>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</si>
  <si>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</si>
  <si>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</si>
  <si>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</si>
  <si>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</si>
  <si>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</si>
  <si>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</si>
  <si>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</si>
  <si>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</si>
  <si>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</si>
  <si>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</si>
  <si>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</si>
  <si>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</si>
  <si>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</si>
  <si>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</si>
  <si>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</si>
  <si>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</si>
  <si>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</si>
  <si>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</si>
  <si>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</si>
  <si>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</si>
  <si>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</si>
  <si>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</si>
  <si>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</si>
  <si>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</si>
  <si>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</si>
  <si>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</si>
  <si>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</si>
  <si>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</si>
  <si>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</si>
  <si>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</si>
  <si>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</si>
  <si>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</si>
  <si>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</si>
  <si>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</si>
  <si>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</si>
  <si>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</si>
  <si>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</si>
  <si>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</si>
  <si>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</si>
  <si>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</si>
  <si>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</si>
  <si>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</si>
  <si>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</si>
  <si>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</si>
  <si>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</si>
  <si>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</si>
  <si>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</si>
  <si>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</si>
  <si>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</si>
  <si>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</si>
  <si>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</si>
  <si>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</si>
  <si>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</si>
  <si>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</si>
  <si>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</si>
  <si>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</si>
  <si>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</si>
  <si>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</si>
  <si>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</si>
  <si>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</si>
  <si>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</si>
  <si>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</si>
  <si>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</si>
  <si>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</si>
  <si>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</si>
  <si>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</si>
  <si>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</si>
  <si>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</si>
  <si>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</si>
  <si>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</si>
  <si>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</si>
  <si>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</si>
  <si>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</si>
  <si>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</si>
  <si>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</si>
  <si>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</si>
  <si>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</si>
  <si>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</si>
  <si>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</si>
  <si>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</si>
  <si>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</si>
  <si>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</si>
  <si>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</si>
  <si>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</si>
  <si>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</si>
  <si>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</si>
  <si>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</si>
  <si>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</si>
  <si>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</si>
  <si>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</si>
  <si>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</si>
  <si>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</si>
  <si>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</si>
  <si>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</si>
  <si>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</si>
  <si>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</si>
  <si>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</si>
  <si>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</si>
  <si>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</si>
  <si>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</si>
  <si>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</si>
  <si>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</si>
  <si>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</si>
  <si>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</si>
  <si>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</si>
  <si>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</si>
  <si>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</si>
  <si>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</si>
  <si>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</si>
  <si>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</si>
  <si>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</si>
  <si>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</si>
  <si>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</si>
  <si>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</si>
  <si>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</si>
  <si>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</si>
  <si>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</si>
  <si>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</si>
  <si>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</si>
  <si>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</si>
  <si>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</si>
  <si>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</si>
  <si>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</si>
  <si>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</si>
  <si>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</si>
  <si>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</si>
  <si>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</si>
  <si>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</si>
  <si>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</si>
  <si>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</si>
  <si>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</si>
  <si>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</si>
  <si>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</si>
  <si>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</si>
  <si>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</si>
  <si>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</si>
  <si>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</si>
  <si>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</si>
  <si>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</si>
  <si>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</si>
  <si>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</si>
  <si>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</si>
  <si>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</si>
  <si>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</si>
  <si>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</si>
  <si>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</si>
  <si>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</si>
  <si>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</si>
  <si>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</si>
  <si>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</si>
  <si>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</si>
  <si>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</si>
  <si>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</si>
  <si>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</si>
  <si>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</si>
  <si>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</si>
  <si>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</si>
  <si>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</si>
  <si>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</si>
  <si>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</si>
  <si>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</si>
  <si>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</si>
  <si>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</si>
  <si>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</si>
  <si>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</si>
  <si>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</si>
  <si>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</si>
  <si>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</si>
  <si>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</si>
  <si>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</si>
  <si>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</si>
  <si>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</si>
  <si>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</si>
  <si>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</si>
  <si>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</si>
  <si>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</si>
  <si>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</si>
  <si>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</si>
  <si>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</si>
  <si>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</si>
  <si>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</si>
  <si>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</si>
  <si>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</si>
  <si>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</si>
  <si>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</si>
  <si>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</si>
  <si>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</si>
  <si>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</si>
  <si>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</si>
  <si>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</si>
  <si>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</si>
  <si>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</si>
  <si>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</si>
  <si>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</si>
  <si>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</si>
  <si>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</si>
  <si>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</si>
  <si>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</si>
  <si>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</si>
  <si>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</si>
  <si>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</si>
  <si>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</si>
  <si>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</si>
  <si>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</si>
  <si>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</si>
  <si>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</si>
  <si>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</si>
  <si>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</si>
  <si>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</si>
  <si>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</si>
  <si>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</si>
  <si>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</si>
  <si>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</si>
  <si>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</si>
  <si>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</si>
  <si>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</si>
  <si>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</si>
  <si>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</si>
  <si>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</si>
  <si>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</si>
  <si>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</si>
  <si>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</si>
  <si>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</si>
  <si>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</si>
  <si>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</si>
  <si>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</si>
  <si>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</si>
  <si>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</si>
  <si>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</si>
  <si>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</si>
  <si>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</si>
  <si>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</si>
  <si>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</si>
  <si>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</si>
  <si>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</si>
  <si>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</si>
  <si>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</si>
  <si>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</si>
  <si>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</si>
  <si>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</si>
  <si>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</si>
  <si>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</si>
  <si>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</si>
  <si>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</si>
  <si>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</si>
  <si>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</si>
  <si>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</si>
  <si>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</si>
  <si>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</si>
  <si>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</si>
  <si>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</si>
  <si>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</si>
  <si>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</si>
  <si>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</si>
  <si>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</si>
  <si>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</si>
  <si>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</si>
  <si>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</si>
  <si>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</si>
  <si>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</si>
  <si>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</si>
  <si>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</si>
  <si>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</si>
  <si>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</si>
  <si>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</si>
  <si>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</si>
  <si>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</si>
  <si>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</si>
  <si>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</si>
  <si>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</si>
  <si>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</si>
  <si>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</si>
  <si>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</si>
  <si>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</si>
  <si>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</si>
  <si>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</si>
  <si>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</si>
  <si>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</si>
  <si>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</si>
  <si>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</si>
  <si>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</si>
  <si>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</si>
  <si>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</si>
  <si>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</si>
  <si>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</si>
  <si>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</si>
  <si>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</si>
  <si>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</si>
  <si>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</si>
  <si>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</si>
  <si>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</si>
  <si>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</si>
  <si>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</si>
  <si>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</si>
  <si>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</si>
  <si>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</si>
  <si>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</si>
  <si>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</si>
  <si>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</si>
  <si>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</si>
  <si>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</si>
  <si>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</si>
  <si>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</si>
  <si>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</si>
  <si>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</si>
  <si>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</si>
  <si>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</si>
  <si>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</si>
  <si>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</si>
  <si>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</si>
  <si>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</si>
  <si>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</si>
  <si>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</si>
  <si>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</si>
  <si>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</si>
  <si>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</si>
  <si>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</si>
  <si>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</si>
  <si>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</si>
  <si>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</si>
  <si>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</si>
  <si>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</si>
  <si>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</si>
  <si>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</si>
  <si>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</si>
  <si>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</si>
  <si>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</si>
  <si>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</si>
  <si>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</si>
  <si>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</si>
  <si>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</si>
  <si>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</si>
  <si>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</si>
  <si>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</si>
  <si>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</si>
  <si>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</si>
  <si>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</si>
  <si>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</si>
  <si>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</si>
  <si>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</si>
  <si>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</si>
  <si>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</si>
  <si>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</si>
  <si>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</si>
  <si>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</si>
  <si>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</si>
  <si>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</si>
  <si>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</si>
  <si>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</si>
  <si>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</si>
  <si>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</si>
  <si>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</si>
  <si>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</si>
  <si>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</si>
  <si>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</si>
  <si>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</si>
  <si>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</si>
  <si>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</si>
  <si>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</si>
  <si>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</si>
  <si>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</si>
  <si>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</si>
  <si>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</si>
  <si>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</si>
  <si>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</si>
  <si>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</si>
  <si>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</si>
  <si>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</si>
  <si>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</si>
  <si>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</si>
  <si>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</si>
  <si>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</si>
  <si>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</si>
  <si>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</si>
  <si>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</si>
  <si>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</si>
  <si>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</si>
  <si>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</si>
  <si>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</si>
  <si>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</si>
  <si>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</si>
  <si>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</si>
  <si>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</si>
  <si>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</si>
  <si>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</si>
  <si>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</si>
  <si>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</si>
  <si>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</si>
  <si>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</si>
  <si>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</si>
  <si>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</si>
  <si>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</si>
  <si>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</si>
  <si>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</si>
  <si>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</si>
  <si>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</si>
  <si>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</si>
  <si>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</si>
  <si>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</si>
  <si>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</si>
  <si>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</si>
  <si>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</si>
  <si>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</si>
  <si>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</si>
  <si>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</si>
  <si>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</si>
  <si>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</si>
  <si>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</si>
  <si>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</si>
  <si>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</si>
  <si>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</si>
  <si>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</si>
  <si>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</si>
  <si>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</si>
  <si>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</si>
  <si>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</si>
  <si>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</si>
  <si>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</si>
  <si>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</si>
  <si>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</si>
  <si>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</si>
  <si>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</si>
  <si>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</si>
  <si>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</si>
  <si>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</si>
  <si>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</si>
  <si>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</si>
  <si>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</si>
  <si>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</si>
  <si>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</si>
  <si>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</si>
  <si>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</si>
  <si>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</si>
  <si>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</si>
  <si>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</si>
  <si>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</si>
  <si>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</si>
  <si>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</si>
  <si>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</si>
  <si>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</si>
  <si>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</si>
  <si>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</si>
  <si>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</si>
  <si>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</si>
  <si>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</si>
  <si>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</si>
  <si>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</si>
  <si>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</si>
  <si>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</si>
  <si>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</si>
  <si>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</si>
  <si>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</si>
  <si>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</si>
  <si>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</si>
  <si>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</si>
  <si>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</si>
  <si>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</si>
  <si>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</si>
  <si>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</si>
  <si>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</si>
  <si>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</si>
  <si>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</si>
  <si>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</si>
  <si>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</si>
  <si>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</si>
  <si>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</si>
  <si>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</si>
  <si>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</si>
  <si>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</si>
  <si>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</si>
  <si>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</si>
  <si>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</si>
  <si>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</si>
  <si>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</si>
  <si>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</si>
  <si>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</si>
  <si>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</si>
  <si>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</si>
  <si>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</si>
  <si>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</si>
  <si>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</si>
  <si>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</si>
  <si>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</si>
  <si>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</si>
  <si>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</si>
  <si>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</si>
  <si>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</si>
  <si>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</si>
  <si>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</si>
  <si>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</si>
  <si>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</si>
  <si>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</si>
  <si>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</si>
  <si>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</si>
  <si>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</si>
  <si>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</si>
  <si>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</si>
  <si>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</si>
  <si>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</si>
  <si>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</si>
  <si>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</si>
  <si>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</si>
  <si>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</si>
  <si>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</si>
  <si>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</si>
  <si>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</si>
  <si>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</si>
  <si>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</si>
  <si>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</si>
  <si>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</si>
  <si>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</si>
  <si>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</si>
  <si>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</si>
  <si>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</si>
  <si>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</si>
  <si>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</si>
  <si>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</si>
  <si>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</si>
  <si>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</si>
  <si>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</si>
  <si>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</si>
  <si>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</si>
  <si>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</si>
  <si>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</si>
  <si>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</si>
  <si>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</si>
  <si>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</si>
  <si>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</si>
  <si>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</si>
  <si>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</si>
  <si>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</si>
  <si>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</si>
  <si>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</si>
  <si>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</si>
  <si>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</si>
  <si>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</si>
  <si>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</si>
  <si>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</si>
  <si>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</si>
  <si>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</si>
  <si>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</si>
  <si>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</si>
  <si>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</si>
  <si>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</si>
  <si>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</si>
  <si>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</si>
  <si>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</si>
  <si>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</si>
  <si>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</si>
  <si>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</si>
  <si>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</si>
  <si>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</si>
  <si>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</si>
  <si>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</si>
  <si>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</si>
  <si>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</si>
  <si>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</si>
  <si>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</si>
  <si>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</si>
  <si>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</si>
  <si>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</si>
  <si>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</si>
  <si>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</si>
  <si>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</si>
  <si>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</si>
  <si>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</si>
  <si>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</si>
  <si>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</si>
  <si>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</si>
  <si>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</si>
  <si>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</si>
  <si>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</si>
  <si>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</si>
  <si>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</si>
  <si>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</si>
  <si>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</si>
  <si>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</si>
  <si>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</si>
  <si>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</si>
  <si>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</si>
  <si>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</si>
  <si>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</si>
  <si>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</si>
  <si>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</si>
  <si>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</si>
  <si>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</si>
  <si>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</si>
  <si>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</si>
  <si>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</si>
  <si>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</si>
  <si>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</si>
  <si>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</si>
  <si>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</si>
  <si>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</si>
  <si>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</si>
  <si>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</si>
  <si>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</si>
  <si>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</si>
  <si>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</si>
  <si>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</si>
  <si>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</si>
  <si>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</si>
  <si>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</si>
  <si>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</si>
  <si>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</si>
  <si>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</si>
  <si>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</si>
  <si>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</si>
  <si>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</si>
  <si>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</si>
  <si>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</si>
  <si>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</si>
  <si>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</si>
  <si>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</si>
  <si>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</si>
  <si>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</si>
  <si>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</si>
  <si>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</si>
  <si>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</si>
  <si>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</si>
  <si>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</si>
  <si>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</si>
  <si>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</si>
  <si>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</si>
  <si>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</si>
  <si>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</si>
  <si>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</si>
  <si>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</si>
  <si>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</si>
  <si>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</si>
  <si>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</si>
  <si>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</si>
  <si>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</si>
  <si>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</si>
  <si>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</si>
  <si>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</si>
  <si>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</si>
  <si>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</si>
  <si>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</si>
  <si>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</si>
  <si>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</si>
  <si>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</si>
  <si>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</si>
  <si>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</si>
  <si>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</si>
  <si>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</si>
  <si>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</si>
  <si>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</si>
  <si>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</si>
  <si>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</si>
  <si>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</si>
  <si>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</si>
  <si>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</si>
  <si>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</si>
  <si>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</si>
  <si>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</si>
  <si>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</si>
  <si>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</si>
  <si>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</si>
  <si>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</si>
  <si>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</si>
  <si>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</si>
  <si>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</si>
  <si>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</si>
  <si>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</si>
  <si>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</si>
  <si>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</si>
  <si>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</si>
  <si>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</si>
  <si>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</si>
  <si>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</si>
  <si>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</si>
  <si>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</si>
  <si>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</si>
  <si>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</si>
  <si>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</si>
  <si>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</si>
  <si>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</si>
  <si>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</si>
  <si>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</si>
  <si>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</si>
  <si>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</si>
  <si>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</si>
  <si>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</si>
  <si>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</si>
  <si>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</si>
  <si>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</si>
  <si>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</si>
  <si>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</si>
  <si>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</si>
  <si>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</si>
  <si>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</si>
  <si>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</si>
  <si>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</si>
  <si>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</si>
  <si>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</si>
  <si>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</si>
  <si>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</si>
  <si>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</si>
  <si>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</si>
  <si>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</si>
  <si>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</si>
  <si>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</si>
  <si>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</si>
  <si>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</si>
  <si>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</si>
  <si>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</si>
  <si>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</si>
  <si>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</si>
  <si>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</si>
  <si>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</si>
  <si>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</si>
  <si>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</si>
  <si>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</si>
  <si>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</si>
  <si>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</si>
  <si>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</si>
  <si>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</si>
  <si>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</si>
  <si>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</si>
  <si>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</si>
  <si>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</si>
  <si>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</si>
  <si>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</si>
  <si>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</si>
  <si>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</si>
  <si>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</si>
  <si>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</si>
  <si>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</si>
  <si>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</si>
  <si>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</si>
  <si>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</si>
  <si>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</si>
  <si>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</si>
  <si>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</si>
  <si>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</si>
  <si>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</si>
  <si>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</si>
  <si>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</si>
  <si>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</si>
  <si>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</si>
  <si>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</si>
  <si>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</si>
  <si>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</si>
  <si>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</si>
  <si>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</si>
  <si>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</si>
  <si>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</si>
  <si>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</si>
  <si>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</si>
  <si>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</si>
  <si>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</si>
  <si>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</si>
  <si>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</si>
  <si>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</si>
  <si>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</si>
  <si>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</si>
  <si>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</si>
  <si>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</si>
  <si>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</si>
  <si>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</si>
  <si>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</si>
  <si>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</si>
  <si>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</si>
  <si>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</si>
  <si>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</si>
  <si>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</si>
  <si>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</si>
  <si>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</si>
  <si>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</si>
  <si>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</si>
  <si>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</si>
  <si>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</si>
  <si>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</si>
  <si>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</si>
  <si>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</si>
  <si>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</si>
  <si>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</si>
  <si>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</si>
  <si>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</si>
  <si>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</si>
  <si>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</si>
  <si>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</si>
  <si>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</si>
  <si>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</si>
  <si>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</si>
  <si>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</si>
  <si>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</si>
  <si>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</si>
  <si>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</si>
  <si>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</si>
  <si>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</si>
  <si>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</si>
  <si>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</si>
  <si>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</si>
  <si>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</si>
  <si>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</si>
  <si>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</si>
  <si>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</si>
  <si>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</si>
  <si>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</si>
  <si>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</si>
  <si>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</si>
  <si>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</si>
  <si>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</si>
  <si>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</si>
  <si>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</si>
  <si>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</si>
  <si>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</si>
  <si>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</si>
  <si>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</si>
  <si>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</si>
  <si>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</si>
  <si>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</si>
  <si>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</si>
  <si>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</si>
  <si>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</si>
  <si>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</si>
  <si>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</si>
  <si>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</si>
  <si>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</si>
  <si>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</si>
  <si>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</si>
  <si>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</si>
  <si>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</si>
  <si>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</si>
  <si>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</si>
  <si>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</si>
  <si>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</si>
  <si>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</si>
  <si>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</si>
  <si>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</si>
  <si>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</si>
  <si>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</si>
  <si>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</si>
  <si>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</si>
  <si>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</si>
  <si>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</si>
  <si>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</si>
  <si>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</si>
  <si>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</si>
  <si>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</si>
  <si>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</si>
  <si>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</si>
  <si>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</si>
  <si>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</si>
  <si>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</si>
  <si>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</si>
  <si>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</si>
  <si>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</si>
  <si>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</si>
  <si>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</si>
  <si>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</si>
  <si>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</si>
  <si>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</si>
  <si>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</si>
  <si>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</si>
  <si>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</si>
  <si>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</si>
  <si>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</si>
  <si>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</si>
  <si>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</si>
  <si>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</si>
  <si>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</si>
  <si>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</si>
  <si>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</si>
  <si>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</si>
  <si>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</si>
  <si>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</si>
  <si>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</si>
  <si>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</si>
  <si>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</si>
  <si>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</si>
  <si>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</si>
  <si>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</si>
  <si>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</si>
  <si>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</si>
  <si>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</si>
  <si>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</si>
  <si>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</si>
  <si>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</si>
  <si>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</si>
  <si>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</si>
  <si>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</si>
  <si>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</si>
  <si>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</si>
  <si>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</si>
  <si>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</si>
  <si>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</si>
  <si>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</si>
  <si>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</si>
  <si>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</si>
  <si>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</si>
  <si>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</si>
  <si>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</si>
  <si>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</si>
  <si>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</si>
  <si>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</si>
  <si>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</si>
  <si>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</si>
  <si>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</si>
  <si>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</si>
  <si>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</si>
  <si>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</si>
  <si>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</si>
  <si>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</si>
  <si>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</si>
  <si>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</si>
  <si>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</si>
  <si>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</si>
  <si>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</si>
  <si>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</si>
  <si>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</si>
  <si>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</si>
  <si>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</si>
  <si>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</si>
  <si>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</si>
  <si>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</si>
  <si>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</si>
  <si>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</si>
  <si>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</si>
  <si>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</si>
  <si>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</si>
  <si>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</si>
  <si>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</si>
  <si>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</si>
  <si>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</si>
  <si>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</si>
  <si>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</si>
  <si>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</si>
  <si>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</si>
  <si>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</si>
  <si>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</si>
  <si>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</si>
  <si>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</si>
  <si>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</si>
  <si>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</si>
  <si>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</si>
  <si>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</si>
  <si>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</si>
  <si>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</si>
  <si>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</si>
  <si>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</si>
  <si>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</si>
  <si>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</si>
  <si>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</si>
  <si>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</si>
  <si>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</si>
  <si>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</si>
  <si>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</si>
  <si>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</si>
  <si>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</si>
  <si>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</si>
  <si>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</si>
  <si>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</si>
  <si>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</si>
  <si>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</si>
  <si>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</si>
  <si>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</si>
  <si>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</si>
  <si>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</si>
  <si>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</si>
  <si>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</si>
  <si>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</si>
  <si>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</si>
  <si>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</si>
  <si>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</si>
  <si>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</si>
  <si>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</si>
  <si>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</si>
  <si>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</si>
  <si>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</si>
  <si>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</si>
  <si>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</si>
  <si>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</si>
  <si>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</si>
  <si>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</si>
  <si>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</si>
  <si>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</si>
  <si>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</si>
  <si>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</si>
  <si>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</si>
  <si>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</si>
  <si>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</si>
  <si>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</si>
  <si>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</si>
  <si>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</si>
  <si>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</si>
  <si>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</si>
  <si>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</si>
  <si>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</si>
  <si>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</si>
  <si>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</si>
  <si>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</si>
  <si>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</si>
  <si>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</si>
  <si>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</si>
  <si>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</si>
  <si>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</si>
  <si>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</si>
  <si>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</si>
  <si>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</si>
  <si>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</si>
  <si>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</si>
  <si>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</si>
  <si>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</si>
  <si>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</si>
  <si>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</si>
  <si>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</si>
  <si>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</si>
  <si>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</si>
  <si>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</si>
  <si>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</si>
  <si>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</si>
  <si>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</si>
  <si>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</si>
  <si>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</si>
  <si>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</si>
  <si>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</si>
  <si>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</si>
  <si>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</si>
  <si>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</si>
  <si>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</si>
  <si>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</si>
  <si>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</si>
  <si>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</si>
  <si>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</si>
  <si>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</si>
  <si>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</si>
  <si>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</si>
  <si>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</si>
  <si>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</si>
  <si>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</si>
  <si>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</si>
  <si>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</si>
  <si>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</si>
  <si>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</si>
  <si>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</si>
  <si>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</si>
  <si>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</si>
  <si>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</si>
  <si>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</si>
  <si>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</si>
  <si>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</si>
  <si>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</si>
  <si>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</si>
  <si>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</si>
  <si>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</si>
  <si>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</si>
  <si>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</si>
  <si>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</si>
  <si>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</si>
  <si>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</si>
  <si>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</si>
  <si>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</si>
  <si>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</si>
  <si>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</si>
  <si>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</si>
  <si>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</si>
  <si>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</si>
  <si>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</si>
  <si>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</si>
  <si>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</si>
  <si>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</si>
  <si>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</si>
  <si>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</si>
  <si>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</si>
  <si>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</si>
  <si>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</si>
  <si>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</si>
  <si>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</si>
  <si>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</si>
  <si>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</si>
  <si>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</si>
  <si>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</si>
  <si>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</si>
  <si>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</si>
  <si>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</si>
  <si>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</si>
  <si>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</si>
  <si>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</si>
  <si>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</si>
  <si>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</si>
  <si>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</si>
  <si>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</si>
  <si>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</si>
  <si>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</si>
  <si>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</si>
  <si>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</si>
  <si>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</si>
  <si>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</si>
  <si>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</si>
  <si>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</si>
  <si>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</si>
  <si>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</si>
  <si>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</si>
  <si>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</si>
  <si>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</si>
  <si>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</si>
  <si>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</si>
  <si>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</si>
  <si>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</si>
  <si>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</si>
  <si>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</si>
  <si>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</si>
  <si>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</si>
  <si>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</si>
  <si>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</si>
  <si>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</si>
  <si>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</si>
  <si>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</si>
  <si>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</si>
  <si>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</si>
  <si>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</si>
  <si>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</si>
  <si>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</si>
  <si>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</si>
  <si>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</si>
  <si>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</si>
  <si>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</si>
  <si>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</si>
  <si>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</si>
  <si>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</si>
  <si>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</si>
  <si>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</si>
  <si>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</si>
  <si>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</si>
  <si>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</si>
  <si>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</si>
  <si>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</si>
  <si>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</si>
  <si>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</si>
  <si>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</si>
  <si>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</si>
  <si>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</si>
  <si>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</si>
  <si>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</si>
  <si>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</si>
  <si>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</si>
  <si>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</si>
  <si>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</si>
  <si>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</si>
  <si>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</si>
  <si>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</si>
  <si>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</si>
  <si>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</si>
  <si>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</si>
  <si>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</si>
  <si>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</si>
  <si>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</si>
  <si>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</si>
  <si>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</si>
  <si>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</si>
  <si>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</si>
  <si>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</si>
  <si>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</si>
  <si>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</si>
  <si>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</si>
  <si>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</si>
  <si>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</si>
  <si>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</si>
  <si>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</si>
  <si>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</si>
  <si>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</si>
  <si>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</si>
  <si>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</si>
  <si>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</si>
  <si>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</si>
  <si>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</si>
  <si>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</si>
  <si>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</si>
  <si>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</si>
  <si>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</si>
  <si>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</si>
  <si>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</si>
  <si>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</si>
  <si>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</si>
  <si>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</si>
  <si>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</si>
  <si>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</si>
  <si>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</si>
  <si>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</si>
  <si>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</si>
  <si>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</si>
  <si>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</si>
  <si>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</si>
  <si>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</si>
  <si>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</si>
  <si>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</si>
  <si>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</si>
  <si>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</si>
  <si>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</si>
  <si>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</si>
  <si>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</si>
  <si>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</si>
  <si>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</si>
  <si>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</si>
  <si>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</si>
  <si>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</si>
  <si>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</si>
  <si>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</si>
  <si>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</si>
  <si>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</si>
  <si>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</si>
  <si>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</si>
  <si>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</si>
  <si>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</si>
  <si>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</si>
  <si>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</si>
  <si>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</si>
  <si>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</si>
  <si>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</si>
  <si>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</si>
  <si>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</si>
  <si>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</si>
  <si>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</si>
  <si>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</si>
  <si>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</si>
  <si>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</si>
  <si>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</si>
  <si>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</si>
  <si>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</si>
  <si>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</si>
  <si>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</si>
  <si>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</si>
  <si>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</si>
  <si>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</si>
  <si>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</si>
  <si>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</si>
  <si>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</si>
  <si>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</si>
  <si>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</si>
  <si>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</si>
  <si>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</si>
  <si>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</si>
  <si>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</si>
  <si>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</si>
  <si>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</si>
  <si>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</si>
  <si>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</si>
  <si>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</si>
  <si>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</si>
  <si>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</si>
  <si>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</si>
  <si>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</si>
  <si>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</si>
  <si>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</si>
  <si>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</si>
  <si>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</si>
  <si>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</si>
  <si>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</si>
  <si>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</si>
  <si>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</si>
  <si>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</si>
  <si>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</si>
  <si>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</si>
  <si>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</si>
  <si>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</si>
  <si>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</si>
  <si>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</si>
  <si>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</si>
  <si>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</si>
  <si>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</si>
  <si>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</si>
  <si>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</si>
  <si>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</si>
  <si>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</si>
  <si>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</si>
  <si>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</si>
  <si>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</si>
  <si>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</si>
  <si>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</si>
  <si>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</si>
  <si>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</si>
  <si>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</si>
  <si>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</si>
  <si>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</si>
  <si>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</si>
  <si>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</si>
  <si>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</si>
  <si>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</si>
  <si>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</si>
  <si>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</si>
  <si>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</si>
  <si>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</si>
  <si>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</si>
  <si>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</si>
  <si>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</si>
  <si>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</si>
  <si>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</si>
  <si>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</si>
  <si>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</si>
  <si>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</si>
  <si>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</si>
  <si>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</si>
  <si>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</si>
  <si>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</si>
  <si>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</si>
  <si>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</si>
  <si>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</si>
  <si>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</si>
  <si>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</si>
  <si>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</si>
  <si>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</si>
  <si>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</si>
  <si>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</si>
  <si>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</si>
  <si>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</si>
  <si>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</si>
  <si>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</si>
  <si>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</si>
  <si>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</si>
  <si>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</si>
  <si>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</si>
  <si>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</si>
  <si>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</si>
  <si>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</si>
  <si>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</si>
  <si>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</si>
  <si>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</si>
  <si>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</si>
  <si>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</si>
  <si>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</si>
  <si>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</si>
  <si>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</si>
  <si>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</si>
  <si>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</si>
  <si>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</si>
  <si>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</si>
  <si>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</si>
  <si>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</si>
  <si>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</si>
  <si>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</si>
  <si>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</si>
  <si>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</si>
  <si>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</si>
  <si>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</si>
  <si>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</si>
  <si>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</si>
  <si>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</si>
  <si>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</si>
  <si>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</si>
  <si>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</si>
  <si>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</si>
  <si>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</si>
  <si>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</si>
  <si>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</si>
  <si>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</si>
  <si>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</si>
  <si>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</si>
  <si>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</si>
  <si>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</si>
  <si>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</si>
  <si>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</si>
  <si>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</si>
  <si>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</si>
  <si>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</si>
  <si>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</si>
  <si>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</si>
  <si>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</si>
  <si>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</si>
  <si>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</si>
  <si>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</si>
  <si>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</si>
  <si>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</si>
  <si>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</si>
  <si>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</si>
  <si>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</si>
  <si>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</si>
  <si>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</si>
  <si>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</si>
  <si>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</si>
  <si>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</si>
  <si>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</si>
  <si>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</si>
  <si>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</si>
  <si>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</si>
  <si>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</si>
  <si>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</si>
  <si>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</si>
  <si>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</si>
  <si>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</si>
  <si>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</si>
  <si>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</si>
  <si>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</si>
  <si>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</si>
  <si>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</si>
  <si>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</si>
  <si>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</si>
  <si>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</si>
  <si>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</si>
  <si>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</si>
  <si>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</si>
  <si>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</si>
  <si>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</si>
  <si>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</si>
  <si>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</si>
  <si>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</si>
  <si>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</si>
  <si>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</si>
  <si>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</si>
  <si>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</si>
  <si>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</si>
  <si>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</si>
  <si>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</si>
  <si>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</si>
  <si>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</si>
  <si>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</si>
  <si>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</si>
  <si>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</si>
  <si>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</si>
  <si>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</si>
  <si>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</si>
  <si>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</si>
  <si>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</si>
  <si>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</si>
  <si>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</si>
  <si>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</si>
  <si>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</si>
  <si>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</si>
  <si>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</si>
  <si>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</si>
  <si>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</si>
  <si>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</si>
  <si>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</si>
  <si>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</si>
  <si>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</si>
  <si>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</si>
  <si>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</si>
  <si>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</si>
  <si>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</si>
  <si>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</si>
  <si>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</si>
  <si>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</si>
  <si>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</si>
  <si>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</si>
  <si>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</si>
  <si>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</si>
  <si>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</si>
  <si>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</si>
  <si>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</si>
  <si>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</si>
  <si>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</si>
  <si>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</si>
  <si>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</si>
  <si>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</si>
  <si>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</si>
  <si>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</si>
  <si>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</si>
  <si>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</si>
  <si>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</si>
  <si>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</si>
  <si>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</si>
  <si>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</si>
  <si>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</si>
  <si>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</si>
  <si>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</si>
  <si>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</si>
  <si>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</si>
  <si>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</si>
  <si>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</si>
  <si>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</si>
  <si>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</si>
  <si>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</si>
  <si>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</si>
  <si>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</si>
  <si>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</si>
  <si>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</si>
  <si>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</si>
  <si>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</si>
  <si>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</si>
  <si>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</si>
  <si>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</si>
  <si>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</si>
  <si>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</si>
  <si>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</si>
  <si>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</si>
  <si>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</si>
  <si>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</si>
  <si>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</si>
  <si>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</si>
  <si>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</si>
  <si>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</si>
  <si>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</si>
  <si>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</si>
  <si>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</si>
  <si>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</si>
  <si>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</si>
  <si>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</si>
  <si>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</si>
  <si>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</si>
  <si>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</si>
  <si>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</si>
  <si>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</si>
  <si>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</si>
  <si>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</si>
  <si>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</si>
  <si>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</si>
  <si>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</si>
  <si>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</si>
  <si>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</si>
  <si>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</si>
  <si>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</si>
  <si>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</si>
  <si>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</si>
  <si>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</si>
  <si>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</si>
  <si>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</si>
  <si>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</si>
  <si>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</si>
  <si>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</si>
  <si>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</si>
  <si>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</si>
  <si>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</si>
  <si>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</si>
  <si>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</si>
  <si>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</si>
  <si>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</si>
  <si>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</si>
  <si>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</si>
  <si>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</si>
  <si>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</si>
  <si>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</si>
  <si>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</si>
  <si>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</si>
  <si>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</si>
  <si>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</si>
  <si>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</si>
  <si>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</si>
  <si>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</si>
  <si>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</si>
  <si>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</si>
  <si>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</si>
  <si>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</si>
  <si>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</si>
  <si>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</si>
  <si>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</si>
  <si>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</si>
  <si>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</si>
  <si>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</si>
  <si>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</si>
  <si>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</si>
  <si>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</si>
  <si>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</si>
  <si>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</si>
  <si>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</si>
  <si>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</si>
  <si>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</si>
  <si>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</si>
  <si>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</si>
  <si>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</si>
  <si>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</si>
  <si>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</si>
  <si>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</si>
  <si>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</si>
  <si>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</si>
  <si>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</si>
  <si>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</si>
  <si>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</si>
  <si>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</si>
  <si>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</si>
  <si>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</si>
  <si>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</si>
  <si>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</si>
  <si>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</si>
  <si>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</si>
  <si>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</si>
  <si>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</si>
  <si>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</si>
  <si>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</si>
  <si>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</si>
  <si>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</si>
  <si>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</si>
  <si>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</si>
  <si>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</si>
  <si>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</si>
  <si>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</si>
  <si>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</si>
  <si>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</si>
  <si>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</si>
  <si>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</si>
  <si>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</si>
  <si>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</si>
  <si>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</si>
  <si>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</si>
  <si>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</si>
  <si>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</si>
  <si>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</si>
  <si>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</si>
  <si>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</si>
  <si>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</si>
  <si>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</si>
  <si>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</si>
  <si>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</si>
  <si>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</si>
  <si>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</si>
  <si>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</si>
  <si>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</si>
  <si>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</si>
  <si>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</si>
  <si>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</si>
  <si>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</si>
  <si>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</si>
  <si>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</si>
  <si>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</si>
  <si>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</si>
  <si>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</si>
  <si>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</si>
  <si>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</si>
  <si>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</si>
  <si>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</si>
  <si>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</si>
  <si>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</si>
  <si>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</si>
  <si>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</si>
  <si>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</si>
  <si>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</si>
  <si>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</si>
  <si>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</si>
  <si>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</si>
  <si>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</si>
  <si>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</si>
  <si>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</si>
  <si>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</si>
  <si>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</si>
  <si>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</si>
  <si>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</si>
  <si>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</si>
  <si>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</si>
  <si>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</si>
  <si>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</si>
  <si>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</si>
  <si>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</si>
  <si>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</si>
  <si>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</si>
  <si>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</si>
  <si>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</si>
  <si>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</si>
  <si>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</si>
  <si>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</si>
  <si>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</si>
  <si>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</si>
  <si>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</si>
  <si>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</si>
  <si>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</si>
  <si>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</si>
  <si>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</si>
  <si>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</si>
  <si>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</si>
  <si>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</si>
  <si>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</si>
  <si>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</si>
  <si>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</si>
  <si>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</si>
  <si>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</si>
  <si>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</si>
  <si>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</si>
  <si>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</si>
  <si>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</si>
  <si>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</si>
  <si>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</si>
  <si>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</si>
  <si>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</si>
  <si>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</si>
  <si>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</si>
  <si>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</si>
  <si>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</si>
  <si>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</si>
  <si>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</si>
  <si>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</si>
  <si>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</si>
  <si>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</si>
  <si>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</si>
  <si>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</si>
  <si>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</si>
  <si>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</si>
  <si>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</si>
  <si>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</si>
  <si>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</si>
  <si>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</si>
  <si>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</si>
  <si>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</si>
  <si>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</si>
  <si>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</si>
  <si>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</si>
  <si>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</si>
  <si>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</si>
  <si>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</si>
  <si>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</si>
  <si>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</si>
  <si>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</si>
  <si>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</si>
  <si>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</si>
  <si>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</si>
  <si>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</si>
  <si>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</si>
  <si>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</si>
  <si>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</si>
  <si>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</si>
  <si>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</si>
  <si>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</si>
  <si>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</si>
  <si>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</si>
  <si>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</si>
  <si>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</si>
  <si>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</si>
  <si>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</si>
  <si>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</si>
  <si>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</si>
  <si>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</si>
  <si>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</si>
  <si>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</si>
  <si>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</si>
  <si>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</si>
  <si>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</si>
  <si>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</si>
  <si>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</si>
  <si>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</si>
  <si>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</si>
  <si>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</si>
  <si>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</si>
  <si>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</si>
  <si>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</si>
  <si>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</si>
  <si>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</si>
  <si>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</si>
  <si>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</si>
  <si>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</si>
  <si>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</si>
  <si>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</si>
  <si>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</si>
  <si>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</si>
  <si>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</si>
  <si>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</si>
  <si>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</si>
  <si>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</si>
  <si>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</si>
  <si>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</si>
  <si>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</si>
  <si>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</si>
  <si>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</si>
  <si>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</si>
  <si>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</si>
  <si>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</si>
  <si>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</si>
  <si>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</si>
  <si>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</si>
  <si>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</si>
  <si>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</si>
  <si>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</si>
  <si>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</si>
  <si>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</si>
  <si>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</si>
  <si>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</si>
  <si>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</si>
  <si>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</si>
  <si>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</si>
  <si>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</si>
  <si>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</si>
  <si>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</si>
  <si>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</si>
  <si>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</si>
  <si>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</si>
  <si>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</si>
  <si>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</si>
  <si>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</si>
  <si>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</si>
  <si>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</si>
  <si>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</si>
  <si>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</si>
  <si>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</si>
  <si>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</si>
  <si>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</si>
  <si>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</si>
  <si>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</si>
  <si>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</si>
  <si>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</si>
  <si>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</si>
  <si>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</si>
  <si>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</si>
  <si>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</si>
  <si>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</si>
  <si>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</si>
  <si>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</si>
  <si>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</si>
  <si>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</si>
  <si>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</si>
  <si>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</si>
  <si>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</si>
  <si>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</si>
  <si>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</si>
  <si>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</si>
  <si>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</si>
  <si>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</si>
  <si>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</si>
  <si>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</si>
  <si>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</si>
  <si>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</si>
  <si>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</si>
  <si>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</si>
  <si>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</si>
  <si>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</si>
  <si>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</si>
  <si>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</si>
  <si>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</si>
  <si>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</si>
  <si>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</si>
  <si>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</si>
  <si>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</si>
  <si>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</si>
  <si>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</si>
  <si>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</si>
  <si>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</si>
  <si>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</si>
  <si>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</si>
  <si>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</si>
  <si>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</si>
  <si>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</si>
  <si>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</si>
  <si>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</si>
  <si>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</si>
  <si>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</si>
  <si>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</si>
  <si>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</si>
  <si>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</si>
  <si>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</si>
  <si>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</si>
  <si>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</si>
  <si>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</si>
  <si>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</si>
  <si>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</si>
  <si>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</si>
  <si>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</si>
  <si>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</si>
  <si>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</si>
  <si>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</si>
  <si>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</si>
  <si>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</si>
  <si>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</si>
  <si>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</si>
  <si>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</si>
  <si>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</si>
  <si>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</si>
  <si>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</si>
  <si>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</si>
  <si>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</si>
  <si>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</si>
  <si>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</si>
  <si>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</si>
  <si>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</si>
  <si>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</si>
  <si>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</si>
  <si>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</si>
  <si>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</si>
  <si>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</si>
  <si>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</si>
  <si>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</si>
  <si>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</si>
  <si>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</si>
  <si>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</si>
  <si>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</si>
  <si>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</si>
  <si>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</si>
  <si>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</si>
  <si>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</si>
  <si>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</si>
  <si>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</si>
  <si>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</si>
  <si>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</si>
  <si>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</si>
  <si>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</si>
  <si>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</si>
  <si>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</si>
  <si>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</si>
  <si>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</si>
  <si>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</si>
  <si>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</si>
  <si>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</si>
  <si>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</si>
  <si>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</si>
  <si>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</si>
  <si>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</si>
  <si>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</si>
  <si>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</si>
  <si>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</si>
  <si>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</si>
  <si>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</si>
  <si>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</si>
  <si>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</si>
  <si>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</si>
  <si>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</si>
  <si>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</si>
  <si>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</si>
  <si>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</si>
  <si>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</si>
  <si>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</si>
  <si>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</si>
  <si>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</si>
  <si>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</si>
  <si>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</si>
  <si>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</si>
  <si>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</si>
  <si>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</si>
  <si>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</si>
  <si>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</si>
  <si>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</si>
  <si>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</si>
  <si>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</si>
  <si>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</si>
  <si>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</si>
  <si>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</si>
  <si>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</si>
  <si>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</si>
  <si>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</si>
  <si>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</si>
  <si>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</si>
  <si>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</si>
  <si>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</si>
  <si>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</si>
  <si>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</si>
  <si>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</si>
  <si>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</si>
  <si>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</si>
  <si>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</si>
  <si>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</si>
  <si>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</si>
  <si>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</si>
  <si>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</si>
  <si>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</si>
  <si>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</si>
  <si>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</si>
  <si>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</si>
  <si>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</si>
  <si>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</si>
  <si>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</si>
  <si>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</si>
  <si>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</si>
  <si>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</si>
  <si>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</si>
  <si>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</si>
  <si>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</si>
  <si>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</si>
  <si>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</si>
  <si>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</si>
  <si>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</si>
  <si>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</si>
  <si>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</si>
  <si>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</si>
  <si>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</si>
  <si>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</si>
  <si>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</si>
  <si>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</si>
  <si>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</si>
  <si>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</si>
  <si>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</si>
  <si>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</si>
  <si>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</si>
  <si>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</si>
  <si>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</si>
  <si>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</si>
  <si>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</si>
  <si>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</si>
  <si>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</si>
  <si>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</si>
  <si>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</si>
  <si>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</si>
  <si>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</si>
  <si>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</si>
  <si>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</si>
  <si>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</si>
  <si>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</si>
  <si>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</si>
  <si>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</si>
  <si>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</si>
  <si>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</si>
  <si>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</si>
  <si>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</si>
  <si>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</si>
  <si>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</si>
  <si>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</si>
  <si>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</si>
  <si>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</si>
  <si>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</si>
  <si>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</si>
  <si>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</si>
  <si>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</si>
  <si>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</si>
  <si>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</si>
  <si>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</si>
  <si>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</si>
  <si>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</si>
  <si>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</si>
  <si>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</si>
  <si>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</si>
  <si>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</si>
  <si>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</si>
  <si>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</si>
  <si>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</si>
  <si>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</si>
  <si>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</si>
  <si>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</si>
  <si>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</si>
  <si>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</si>
  <si>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</si>
  <si>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</si>
  <si>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</si>
  <si>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</si>
  <si>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</si>
  <si>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</si>
  <si>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</si>
  <si>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</si>
  <si>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</si>
  <si>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</si>
  <si>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</si>
  <si>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</si>
  <si>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</si>
  <si>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</si>
  <si>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</si>
  <si>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</si>
  <si>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</si>
  <si>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</si>
  <si>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</si>
  <si>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</si>
  <si>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</si>
  <si>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</si>
  <si>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</si>
  <si>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</si>
  <si>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</si>
  <si>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</si>
  <si>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</si>
  <si>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</si>
  <si>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</si>
  <si>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</si>
  <si>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</si>
  <si>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</si>
  <si>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</si>
  <si>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</si>
  <si>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</si>
  <si>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</si>
  <si>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</si>
  <si>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</si>
  <si>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</si>
  <si>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</si>
  <si>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</si>
  <si>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</si>
  <si>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</si>
  <si>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</si>
  <si>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</si>
  <si>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</si>
  <si>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</si>
  <si>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</si>
  <si>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</si>
  <si>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</si>
  <si>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</si>
  <si>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</si>
  <si>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</si>
  <si>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</si>
  <si>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</si>
  <si>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</si>
  <si>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</si>
  <si>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</si>
  <si>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</si>
  <si>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</si>
  <si>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</si>
  <si>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</si>
  <si>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</si>
  <si>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</si>
  <si>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</si>
  <si>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</si>
  <si>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</si>
  <si>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</si>
  <si>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</si>
  <si>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</si>
  <si>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</si>
  <si>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</si>
  <si>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</si>
  <si>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</si>
  <si>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</si>
  <si>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</si>
  <si>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</si>
  <si>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</si>
  <si>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</si>
  <si>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</si>
  <si>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</si>
  <si>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</si>
  <si>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</si>
  <si>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</si>
  <si>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</si>
  <si>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</si>
  <si>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</si>
  <si>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</si>
  <si>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</si>
  <si>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</si>
  <si>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</si>
  <si>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</si>
  <si>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</si>
  <si>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</si>
  <si>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</si>
  <si>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</si>
  <si>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</si>
  <si>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</si>
  <si>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</si>
  <si>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</si>
  <si>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</si>
  <si>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</si>
  <si>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</si>
  <si>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</si>
  <si>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</si>
  <si>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</si>
  <si>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</si>
  <si>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</si>
  <si>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</si>
  <si>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</si>
  <si>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</si>
  <si>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</si>
  <si>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</si>
  <si>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</si>
  <si>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</si>
  <si>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</si>
  <si>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</si>
  <si>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</si>
  <si>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</si>
  <si>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</si>
  <si>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</si>
  <si>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</si>
  <si>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</si>
  <si>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</si>
  <si>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</si>
  <si>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</si>
  <si>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</si>
  <si>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</si>
  <si>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</si>
  <si>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</si>
  <si>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</si>
  <si>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</si>
  <si>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</si>
  <si>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</si>
  <si>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</si>
  <si>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</si>
  <si>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</si>
  <si>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</si>
  <si>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</si>
  <si>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</si>
  <si>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</si>
  <si>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</si>
  <si>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</si>
  <si>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</si>
  <si>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</si>
  <si>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</si>
  <si>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</si>
  <si>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</si>
  <si>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</si>
  <si>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</si>
  <si>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</si>
  <si>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</si>
  <si>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</si>
  <si>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</si>
  <si>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</si>
  <si>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</si>
  <si>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</si>
  <si>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</si>
  <si>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</si>
  <si>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</si>
  <si>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</si>
  <si>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</si>
  <si>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</si>
  <si>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</si>
  <si>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</si>
  <si>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</si>
  <si>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</si>
  <si>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</si>
  <si>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</si>
  <si>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</si>
  <si>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</si>
  <si>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</si>
  <si>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</si>
  <si>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</si>
  <si>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</si>
  <si>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</si>
  <si>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</si>
  <si>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</si>
  <si>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</si>
  <si>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</si>
  <si>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</si>
  <si>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</si>
  <si>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</si>
  <si>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</si>
  <si>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</si>
  <si>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</si>
  <si>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</si>
  <si>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</si>
  <si>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</si>
  <si>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</si>
  <si>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</si>
  <si>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</si>
  <si>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</si>
  <si>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</si>
  <si>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</si>
  <si>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</si>
  <si>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</si>
  <si>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</si>
  <si>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</si>
  <si>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</si>
  <si>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</si>
  <si>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</si>
  <si>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</si>
  <si>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</si>
  <si>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</si>
  <si>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</si>
  <si>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</si>
  <si>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</si>
  <si>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</si>
  <si>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</si>
  <si>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</si>
  <si>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</si>
  <si>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</si>
  <si>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</si>
  <si>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</si>
  <si>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</si>
  <si>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</si>
  <si>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</si>
  <si>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</si>
  <si>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</si>
  <si>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</si>
  <si>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</si>
  <si>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</si>
  <si>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</si>
  <si>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</si>
  <si>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</si>
  <si>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</si>
  <si>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</si>
  <si>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</si>
  <si>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</si>
  <si>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</si>
  <si>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</si>
  <si>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</si>
  <si>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</si>
  <si>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</si>
  <si>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</si>
  <si>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</si>
  <si>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</si>
  <si>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</si>
  <si>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</si>
  <si>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</si>
  <si>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</si>
  <si>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</si>
  <si>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</si>
  <si>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</si>
  <si>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</si>
  <si>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</si>
  <si>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</si>
  <si>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</si>
  <si>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</si>
  <si>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</si>
  <si>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</si>
  <si>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</si>
  <si>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</si>
  <si>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</si>
  <si>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</si>
  <si>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</si>
  <si>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</si>
  <si>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</si>
  <si>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</si>
  <si>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</si>
  <si>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</si>
  <si>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</si>
  <si>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</si>
  <si>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</si>
  <si>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</si>
  <si>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</si>
  <si>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</si>
  <si>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</si>
  <si>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</si>
  <si>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</si>
  <si>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</si>
  <si>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</si>
  <si>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</si>
  <si>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</si>
  <si>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</si>
  <si>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</si>
  <si>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</si>
  <si>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</si>
  <si>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</si>
  <si>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</si>
  <si>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</si>
  <si>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</si>
  <si>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</si>
  <si>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</si>
  <si>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</si>
  <si>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</si>
  <si>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</si>
  <si>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</si>
  <si>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</si>
  <si>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</si>
  <si>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</si>
  <si>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</si>
  <si>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</si>
  <si>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</si>
  <si>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</si>
  <si>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</si>
  <si>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</si>
  <si>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</si>
  <si>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</si>
  <si>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</si>
  <si>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</si>
  <si>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</si>
  <si>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</si>
  <si>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</si>
  <si>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</si>
  <si>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</si>
  <si>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</si>
  <si>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</si>
  <si>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</si>
  <si>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</si>
  <si>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</si>
  <si>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</si>
  <si>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</si>
  <si>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</si>
  <si>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</si>
  <si>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</si>
  <si>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</si>
  <si>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</si>
  <si>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</si>
  <si>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</si>
  <si>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</si>
  <si>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</si>
  <si>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</si>
  <si>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</si>
  <si>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</si>
  <si>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</si>
  <si>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</si>
  <si>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</si>
  <si>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</si>
  <si>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</si>
  <si>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</si>
  <si>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</si>
  <si>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</si>
  <si>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</si>
  <si>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</si>
  <si>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</si>
  <si>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</si>
  <si>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</si>
  <si>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</si>
  <si>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</si>
  <si>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</si>
  <si>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</si>
  <si>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</si>
  <si>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</si>
  <si>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</si>
  <si>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</si>
  <si>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</si>
  <si>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</si>
  <si>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</si>
  <si>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</si>
  <si>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</si>
  <si>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</si>
  <si>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</si>
  <si>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</si>
  <si>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</si>
  <si>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</si>
  <si>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</si>
  <si>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</si>
  <si>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</si>
  <si>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</si>
  <si>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</si>
  <si>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</si>
  <si>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</si>
  <si>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</si>
  <si>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</si>
  <si>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</si>
  <si>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</si>
  <si>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</si>
  <si>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</si>
  <si>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</si>
  <si>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</si>
  <si>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</si>
  <si>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</si>
  <si>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</si>
  <si>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</si>
  <si>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</si>
  <si>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</si>
  <si>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</si>
  <si>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</si>
  <si>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</si>
  <si>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</si>
  <si>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</si>
  <si>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</si>
  <si>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</si>
  <si>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</si>
  <si>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</si>
  <si>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</si>
  <si>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</si>
  <si>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</si>
  <si>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</si>
  <si>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</si>
  <si>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</si>
  <si>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</si>
  <si>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</si>
  <si>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</si>
  <si>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</si>
  <si>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</si>
  <si>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</si>
  <si>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</si>
  <si>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</si>
  <si>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</si>
  <si>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</si>
  <si>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</si>
  <si>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</si>
  <si>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</si>
  <si>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</si>
  <si>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</si>
  <si>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</si>
  <si>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</si>
  <si>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</si>
  <si>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</si>
  <si>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</si>
  <si>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</si>
  <si>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</si>
  <si>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</si>
  <si>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</si>
  <si>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</si>
  <si>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</si>
  <si>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</si>
  <si>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</si>
  <si>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</si>
  <si>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</si>
  <si>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</si>
  <si>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</si>
  <si>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</si>
  <si>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</si>
  <si>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</si>
  <si>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</si>
  <si>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</si>
  <si>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</si>
  <si>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</si>
  <si>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</si>
  <si>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</si>
  <si>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</si>
  <si>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</si>
  <si>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</si>
  <si>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</si>
  <si>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</si>
  <si>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</si>
  <si>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</si>
  <si>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</si>
  <si>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</si>
  <si>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</si>
  <si>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</si>
  <si>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</si>
  <si>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</si>
  <si>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</si>
  <si>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</si>
  <si>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</si>
  <si>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</si>
  <si>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</si>
  <si>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</si>
  <si>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</si>
  <si>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</si>
  <si>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</si>
  <si>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</si>
  <si>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</si>
  <si>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</si>
  <si>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</si>
  <si>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</si>
  <si>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</si>
  <si>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</si>
  <si>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</si>
  <si>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</si>
  <si>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</si>
  <si>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</si>
  <si>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</si>
  <si>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</si>
  <si>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</si>
  <si>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</si>
  <si>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</si>
  <si>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</si>
  <si>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</si>
  <si>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</si>
  <si>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</si>
  <si>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</si>
  <si>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</si>
  <si>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</si>
  <si>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</si>
  <si>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</si>
  <si>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</si>
  <si>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PCM-20251108-00000747</t>
  </si>
  <si>
    <t>ETA 90 mins</t>
  </si>
  <si>
    <t>PCM-20251108-00000652</t>
  </si>
  <si>
    <t>Down again ETA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</si>
  <si>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</si>
  <si>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</si>
  <si>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</si>
  <si>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</si>
  <si>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</si>
  <si>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</si>
  <si>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PCM-20251108-00000772</t>
  </si>
  <si>
    <t xml:space="preserve">ETA 30 mins </t>
  </si>
  <si>
    <t>PCM-20251108-00000914</t>
  </si>
  <si>
    <t xml:space="preserve">ETA 15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</si>
</sst>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A3" sqref="A3:XFD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306.58246643518214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45969.530892361108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45969.530892361108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45969.530892361108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45969.530892361108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45969.530892361108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45969.530892361108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45969.530892361108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45969.530892361108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45969.530892361108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45969.530892361108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45969.530892361108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45969.530892361108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45969.530892361108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45969.530892361108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45969.530892361108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45969.530892361108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45969.530892361108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45969.530892361108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45969.530892361108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45969.530892361108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45969.530892361108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45969.530892361108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45969.530892361108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45969.530892361108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45969.530892361108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45969.530892361108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45969.530892361108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45969.530892361108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45969.530892361108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45969.530892361108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45969.530892361108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45969.530892361108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45969.530892361108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45969.530892361108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45969.530892361108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45969.530892361108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45969.530892361108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45969.530892361108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45969.530892361108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45969.530892361108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45969.530892361108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45969.530892361108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45969.530892361108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45969.530892361108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45969.530892361108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45969.530892361108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45969.530892361108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45969.530892361108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45969.530892361108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45969.530892361108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45969.530892361108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45969.530892361108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45969.530892361108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45969.530892361108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45969.530892361108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45969.530892361108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45969.530892361108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45969.530892361108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45969.530892361108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45969.530892361108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45969.530892361108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45969.530892361108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45969.530892361108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45969.530892361108</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45969.530892361108</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45969.530892361108</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45969.530892361108</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45969.530892361108</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D93ABA67-B7C7-4527-81A1-F4078740E61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tabSelected="1" workbookViewId="0">
      <selection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144.53105439814681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45969.530892361108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45969.530892361108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45969.530892361108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45969.530892361108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45969.530892361108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45969.530892361108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45969.530892361108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45969.530892361108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45969.530892361108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45969.530892361108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45969.530892361108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45969.530892361108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45969.530892361108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45969.530892361108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45969.530892361108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45969.530892361108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45969.530892361108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45969.530892361108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45969.530892361108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45969.530892361108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45969.530892361108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45969.530892361108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45969.530892361108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45969.530892361108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45969.530892361108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45969.530892361108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45969.530892361108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45969.530892361108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45969.530892361108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45969.530892361108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45969.530892361108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45969.530892361108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45969.530892361108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45969.530892361108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45969.530892361108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45969.530892361108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45969.530892361108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45969.530892361108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45969.530892361108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45969.530892361108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45969.530892361108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45969.530892361108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45969.530892361108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45969.530892361108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45969.530892361108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45969.530892361108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45969.530892361108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45969.530892361108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45969.530892361108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45969.530892361108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45969.530892361108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45969.530892361108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45969.530892361108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45969.530892361108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45969.530892361108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45969.530892361108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45969.530892361108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45969.530892361108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45969.530892361108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45969.530892361108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45969.530892361108</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45969.530892361108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45969.530892361108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45969.530892361108</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45969.530892361108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45969.530892361108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45969.530892361108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45969.530892361108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45969.530892361108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45969.530892361108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45969.530892361108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45969.530892361108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45969.530892361108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45969.530892361108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45969.530892361108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45969.530892361108</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45969.530892361108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45969.530892361108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45969.530892361108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45969.530892361108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45969.530892361108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45969.530892361108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45969.530892361108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45969.530892361108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45969.530892361108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45969.530892361108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45969.530892361108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45969.530892361108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45969.530892361108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45969.530892361108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45969.530892361108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45969.530892361108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45969.530892361108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45969.530892361108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45969.530892361108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45969.530892361108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45969.530892361108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45969.530892361108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45969.530892361108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45969.530892361108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45969.530892361108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45969.530892361108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45969.530892361108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45969.530892361108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45969.530892361108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45969.530892361108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45969.530892361108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45969.530892361108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45969.530892361108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45969.530892361108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45969.530892361108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45969.530892361108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45969.530892361108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45969.530892361108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45969.530892361108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45969.530892361108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45969.530892361108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45969.530892361108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45969.530892361108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45969.530892361108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45969.530892361108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45969.530892361108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45969.530892361108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45969.530892361108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45969.530892361108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45969.530892361108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45969.530892361108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45969.530892361108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45969.530892361108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45969.530892361108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45969.530892361108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45969.530892361108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45969.530892361108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45969.530892361108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45969.530892361108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45969.530892361108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45969.530892361108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45969.530892361108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45969.530892361108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45969.530892361108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45969.530892361108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45969.530892361108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45969.530892361108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45969.530892361108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45969.530892361108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45969.530892361108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45969.530892361108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45969.530892361108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45969.530892361108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45969.530892361108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45969.530892361108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45969.530892361108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45969.530892361108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45969.530892361108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45969.530892361108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45969.530892361108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45969.530892361108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45969.530892361108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45969.530892361108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45969.530892361108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45969.530892361108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45969.530892361108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45969.530892361108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45969.530892361108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45969.530892361108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45969.530892361108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45969.530892361108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45969.530892361108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45969.530892361108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45969.530892361108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45969.530892361108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45969.530892361108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45969.530892361108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45969.530892361108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45969.530892361108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45969.530892361108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45969.530892361108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45969.530892361108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45969.530892361108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45969.530892361108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45969.530892361108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45969.530892361108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45969.530892361108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45969.530892361108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45969.530892361108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45969.530892361108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45969.530892361108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45969.530892361108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45969.530892361108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45969.530892361108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45969.530892361108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45969.530892361108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45969.530892361108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45969.530892361108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45969.530892361108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45969.530892361108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45969.530892361108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45969.530892361108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45969.530892361108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45969.530892361108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45969.530892361108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45969.530892361108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45969.530892361108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45969.530892361108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45969.530892361108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45969.530892361108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45969.530892361108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45969.530892361108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45969.530892361108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45969.530892361108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45969.530892361108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45969.530892361108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45969.530892361108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45969.530892361108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45969.530892361108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45969.530892361108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45969.530892361108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45969.530892361108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45969.530892361108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45969.530892361108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45969.530892361108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45969.530892361108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45969.530892361108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45969.530892361108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45969.530892361108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45969.530892361108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45969.530892361108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45969.530892361108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45969.530892361108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45969.530892361108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45969.530892361108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45969.530892361108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45969.530892361108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45969.530892361108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45969.530892361108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45969.530892361108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45969.530892361108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45969.530892361108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45969.530892361108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45969.530892361108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45969.530892361108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45969.530892361108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45969.530892361108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45969.530892361108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45969.530892361108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45969.530892361108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45969.530892361108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45969.530892361108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45969.530892361108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45969.530892361108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45969.530892361108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45969.530892361108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45969.530892361108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45969.530892361108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45969.530892361108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45969.530892361108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45969.530892361108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45969.530892361108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45969.530892361108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45969.530892361108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45969.530892361108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45969.530892361108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45969.530892361108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45969.530892361108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45969.530892361108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45969.530892361108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45969.530892361108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45969.530892361108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45969.530892361108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45969.530892361108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45969.530892361108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45969.530892361108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45969.530892361108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45969.530892361108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45969.530892361108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45969.530892361108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45969.530892361108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45969.530892361108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45969.530892361108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45969.530892361108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45969.530892361108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45969.530892361108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45969.530892361108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45969.530892361108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45969.530892361108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45969.530892361108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45969.530892361108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45969.530892361108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45969.530892361108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45969.530892361108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45969.530892361108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45969.530892361108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45969.530892361108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45969.530892361108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45969.530892361108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45969.530892361108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45969.530892361108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45969.530892361108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45969.530892361108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45969.530892361108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45969.530892361108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45969.530892361108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45969.530892361108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45969.530892361108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45969.530892361108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45969.530892361108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45969.530892361108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45969.530892361108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45969.530892361108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45969.530892361108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45969.530892361108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45969.530892361108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45969.530892361108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45969.530892361108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45969.530892361108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45969.530892361108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45969.530892361108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45969.530892361108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45969.530892361108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45969.530892361108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45969.530892361108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45969.530892361108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45969.530892361108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45969.530892361108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45969.530892361108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45969.530892361108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45969.530892361108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45969.530892361108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45969.530892361108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45969.530892361108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45969.530892361108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45969.530892361108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45969.530892361108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45969.530892361108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45969.530892361108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45969.530892361108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45969.530892361108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45969.530892361108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45969.530892361108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45969.530892361108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45969.530892361108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45969.530892361108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45969.530892361108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45969.530892361108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45969.530892361108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45969.530892361108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45969.530892361108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45969.530892361108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45969.530892361108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45969.530892361108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45969.530892361108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45969.530892361108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45969.530892361108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45969.530892361108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45969.530892361108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45969.530892361108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45969.530892361108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45969.530892361108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45969.530892361108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45969.530892361108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45969.530892361108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45969.530892361108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45969.530892361108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45969.530892361108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45969.530892361108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45969.530892361108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45969.530892361108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45969.530892361108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45969.530892361108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45969.530892361108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45969.530892361108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45969.530892361108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45969.530892361108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45969.530892361108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45969.530892361108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45969.530892361108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45969.530892361108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45969.530892361108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45969.530892361108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45969.530892361108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45969.530892361108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45969.530892361108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45969.530892361108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45969.530892361108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45969.530892361108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45969.530892361108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45969.530892361108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45969.530892361108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45969.530892361108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45969.530892361108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45969.530892361108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45969.530892361108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45969.530892361108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45969.530892361108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45969.530892361108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45969.530892361108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45969.530892361108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45969.530892361108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45969.530892361108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45969.530892361108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45969.530892361108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45969.530892361108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45969.530892361108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45969.530892361108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45969.530892361108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45969.530892361108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45969.530892361108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45969.530892361108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45969.530892361108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45969.530892361108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45969.530892361108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45969.530892361108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45969.530892361108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45969.530892361108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45969.530892361108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45969.530892361108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45969.530892361108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45969.530892361108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45969.530892361108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45969.530892361108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45969.530892361108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45969.530892361108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45969.530892361108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45969.530892361108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45969.530892361108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45969.530892361108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45969.530892361108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45969.530892361108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45969.530892361108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45969.530892361108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45969.530892361108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45969.530892361108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45969.530892361108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45969.530892361108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45969.530892361108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45969.530892361108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45969.530892361108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45969.530892361108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45969.530892361108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45969.530892361108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45969.530892361108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45969.530892361108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45969.530892361108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45969.530892361108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45969.530892361108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45969.530892361108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45969.530892361108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45969.530892361108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45969.530892361108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45969.530892361108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45969.530892361108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45969.530892361108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45969.530892361108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45969.530892361108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45969.530892361108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45969.530892361108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45969.530892361108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45969.530892361108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45969.530892361108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45969.530892361108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45969.530892361108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45969.530892361108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45969.530892361108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45969.530892361108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45969.530892361108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45969.530892361108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45969.530892361108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45969.530892361108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45969.530892361108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45969.530892361108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45969.530892361108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45969.530892361108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45969.530892361108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45969.530892361108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45969.530892361108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45969.530892361108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45969.530892361108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45969.530892361108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45969.530892361108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45969.530892361108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45969.530892361108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45969.530892361108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45969.530892361108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45969.530892361108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45969.530892361108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45969.530892361108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45969.530892361108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45969.530892361108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45969.530892361108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45969.530892361108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45969.530892361108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45969.530892361108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45969.530892361108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45969.530892361108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45969.530892361108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45969.530892361108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45969.530892361108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45969.530892361108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45969.530892361108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45969.530892361108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45969.530892361108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45969.530892361108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45969.530892361108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45969.530892361108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45969.530892361108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45969.530892361108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45969.530892361108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45969.530892361108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45969.530892361108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45969.530892361108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45969.530892361108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45969.530892361108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45969.530892361108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45969.530892361108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45969.530892361108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45969.530892361108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45969.530892361108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45969.530892361108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45969.530892361108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45969.530892361108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45969.530892361108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45969.530892361108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45969.530892361108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45969.530892361108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45969.530892361108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45969.530892361108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45969.530892361108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45969.530892361108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45969.530892361108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45969.530892361108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45969.530892361108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45969.530892361108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45969.530892361108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45969.530892361108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45969.530892361108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45969.530892361108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45969.530892361108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45969.530892361108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45969.530892361108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45969.530892361108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45969.530892361108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45969.530892361108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45969.530892361108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45969.530892361108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45969.530892361108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45969.530892361108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45969.530892361108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45969.530892361108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45969.530892361108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45969.530892361108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45969.530892361108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45969.530892361108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45969.530892361108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45969.530892361108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45969.530892361108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45969.530892361108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45969.530892361108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45969.530892361108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45969.530892361108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45969.530892361108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45969.530892361108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45969.530892361108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45969.530892361108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45969.530892361108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45969.530892361108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45969.530892361108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45969.530892361108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45969.530892361108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45969.530892361108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45969.530892361108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45969.530892361108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45969.530892361108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45969.530892361108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45969.530892361108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45969.530892361108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45969.530892361108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45969.530892361108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45969.530892361108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45969.530892361108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45969.530892361108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45969.530892361108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45969.530892361108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45969.530892361108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45969.530892361108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45969.530892361108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45969.530892361108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45969.530892361108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45969.530892361108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45969.530892361108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45969.530892361108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45969.530892361108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45969.530892361108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45969.530892361108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45969.530892361108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45969.530892361108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45969.530892361108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45969.530892361108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45969.530892361108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45969.530892361108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45969.530892361108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45969.530892361108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45969.530892361108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45969.530892361108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45969.530892361108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45969.530892361108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45969.530892361108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45969.530892361108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45969.530892361108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45969.530892361108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45969.530892361108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45969.530892361108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45969.530892361108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45969.530892361108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45969.530892361108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45969.530892361108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45969.530892361108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45969.530892361108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45969.530892361108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45969.530892361108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45969.530892361108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45969.530892361108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45969.530892361108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45969.530892361108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45969.530892361108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45969.530892361108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45969.530892361108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45969.530892361108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45969.530892361108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45969.530892361108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45969.530892361108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45969.530892361108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45969.530892361108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45969.530892361108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45969.530892361108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45969.530892361108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45969.530892361108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45969.530892361108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45969.530892361108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45969.530892361108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45969.530892361108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45969.530892361108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45969.530892361108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45969.530892361108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45969.530892361108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45969.530892361108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45969.530892361108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45969.530892361108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45969.530892361108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45969.530892361108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45969.530892361108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45969.530892361108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45969.530892361108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45969.530892361108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45969.530892361108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45969.530892361108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45969.530892361108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45969.530892361108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45969.530892361108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45969.530892361108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45969.530892361108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45969.530892361108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45969.530892361108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45969.530892361108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45969.530892361108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45969.530892361108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45969.530892361108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45969.530892361108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45969.530892361108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45969.530892361108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45969.530892361108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45969.530892361108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45969.530892361108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45969.530892361108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45969.530892361108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45969.530892361108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45969.530892361108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45969.530892361108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45969.530892361108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45969.530892361108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45969.530892361108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45969.530892361108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45969.530892361108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45969.530892361108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45969.530892361108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45969.530892361108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45969.530892361108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45969.530892361108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45969.530892361108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45969.530892361108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45969.530892361108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45969.530892361108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45969.530892361108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45969.530892361108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45969.530892361108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45969.530892361108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45969.530892361108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45969.530892361108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45969.530892361108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45969.530892361108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45969.530892361108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45969.530892361108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45969.530892361108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45969.530892361108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45969.530892361108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45969.530892361108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45969.530892361108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45969.530892361108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45969.530892361108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45969.530892361108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45969.530892361108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45969.530892361108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45969.530892361108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45969.530892361108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45969.530892361108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45969.530892361108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45969.530892361108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45969.530892361108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45969.530892361108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45969.530892361108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45969.530892361108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45969.530892361108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45969.530892361108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45969.530892361108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45969.530892361108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45969.530892361108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45969.530892361108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45969.530892361108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45969.530892361108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45969.530892361108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45969.530892361108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45969.530892361108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45969.530892361108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45969.530892361108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45969.530892361108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45969.530892361108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45969.530892361108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45969.530892361108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45969.530892361108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45969.530892361108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45969.530892361108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45969.530892361108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45969.530892361108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45969.530892361108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45969.530892361108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45969.530892361108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45969.530892361108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45969.530892361108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45969.530892361108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45969.530892361108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45969.530892361108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45969.530892361108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45969.530892361108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45969.530892361108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45969.530892361108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45969.530892361108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45969.530892361108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45969.530892361108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45969.530892361108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45969.530892361108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45969.530892361108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45969.530892361108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45969.530892361108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45969.530892361108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45969.530892361108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45969.530892361108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45969.530892361108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45969.530892361108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45969.530892361108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45969.530892361108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45969.530892361108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45969.530892361108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45969.530892361108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45969.530892361108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45969.530892361108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45969.530892361108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45969.530892361108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45969.530892361108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45969.530892361108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45969.530892361108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45969.530892361108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45969.530892361108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45969.530892361108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45969.530892361108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45969.530892361108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45969.530892361108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45969.530892361108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45969.530892361108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45969.530892361108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45969.530892361108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45969.530892361108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45969.530892361108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45969.530892361108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45969.530892361108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45969.530892361108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45969.530892361108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45969.530892361108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45969.530892361108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45969.530892361108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45969.530892361108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45969.530892361108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45969.530892361108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45969.530892361108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45969.530892361108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45969.530892361108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45969.530892361108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45969.530892361108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45969.530892361108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45969.530892361108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45969.530892361108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45969.530892361108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45969.530892361108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45969.530892361108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45969.530892361108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45969.530892361108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45969.530892361108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45969.530892361108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45969.530892361108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45969.530892361108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45969.530892361108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45969.530892361108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45969.530892361108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45969.530892361108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45969.530892361108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45969.530892361108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45969.530892361108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45969.530892361108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45969.530892361108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45969.530892361108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45969.530892361108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45969.530892361108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45969.530892361108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45969.530892361108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45969.530892361108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45969.530892361108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45969.530892361108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45969.530892361108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45969.530892361108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45969.530892361108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45969.530892361108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45969.530892361108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45969.530892361108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45969.530892361108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45969.530892361108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45969.530892361108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45969.530892361108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45969.530892361108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45969.530892361108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45969.530892361108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45969.530892361108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45969.530892361108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45969.530892361108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45969.530892361108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45969.530892361108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45969.530892361108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45969.530892361108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45969.530892361108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45969.530892361108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45969.530892361108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45969.530892361108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45969.530892361108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45969.530892361108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45969.530892361108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45969.530892361108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45969.530892361108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45969.530892361108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45969.530892361108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45969.530892361108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45969.530892361108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45969.530892361108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45969.530892361108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45969.530892361108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45969.530892361108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45969.530892361108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45969.530892361108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45969.530892361108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45969.530892361108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45969.530892361108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45969.530892361108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45969.530892361108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45969.530892361108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45969.530892361108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45969.530892361108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45969.530892361108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45969.530892361108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45969.530892361108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45969.530892361108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45969.530892361108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45969.530892361108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45969.530892361108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45969.530892361108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45969.530892361108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45969.530892361108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45969.530892361108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45969.530892361108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45969.530892361108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45969.530892361108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45969.530892361108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45969.530892361108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45969.530892361108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45969.530892361108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45969.530892361108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45969.530892361108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45969.530892361108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45969.530892361108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45969.530892361108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45969.530892361108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45969.530892361108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45969.530892361108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45969.530892361108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45969.530892361108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45969.530892361108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45969.530892361108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45969.530892361108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45969.530892361108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45969.530892361108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45969.530892361108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45969.530892361108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45969.530892361108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45969.530892361108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45969.530892361108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45969.530892361108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45969.530892361108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45969.530892361108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45969.530892361108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45969.530892361108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45969.530892361108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45969.530892361108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45969.530892361108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45969.530892361108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45969.530892361108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45969.530892361108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45969.530892361108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45969.530892361108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45969.530892361108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45969.530892361108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45969.530892361108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45969.530892361108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45969.530892361108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45969.530892361108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45969.530892361108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45969.530892361108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45969.530892361108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45969.530892361108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45969.530892361108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45969.530892361108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45969.530892361108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45969.530892361108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45969.530892361108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45969.530892361108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45969.530892361108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45969.530892361108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45969.530892361108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45969.530892361108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45969.530892361108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45969.530892361108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45969.530892361108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45969.530892361108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45969.530892361108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45969.530892361108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45969.530892361108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45969.530892361108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45969.530892361108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45969.530892361108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45969.530892361108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45969.530892361108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45969.530892361108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45969.530892361108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45969.530892361108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45969.530892361108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45969.530892361108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45969.530892361108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45969.530892361108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45969.530892361108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45969.530892361108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45969.530892361108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45969.530892361108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45969.530892361108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45969.530892361108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45969.530892361108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45969.530892361108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45969.530892361108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45969.530892361108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45969.530892361108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45969.530892361108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45969.530892361108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45969.530892361108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45969.530892361108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45969.530892361108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45969.530892361108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45969.530892361108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45969.530892361108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45969.530892361108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45969.530892361108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45969.530892361108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45969.530892361108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45969.530892361108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45969.530892361108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45969.530892361108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45969.530892361108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45969.530892361108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45969.530892361108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45969.530892361108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45969.530892361108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45969.530892361108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45969.530892361108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45969.530892361108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45969.530892361108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45969.530892361108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45969.530892361108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45969.530892361108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45969.530892361108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45969.530892361108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45969.530892361108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45969.530892361108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45969.530892361108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45969.530892361108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45969.530892361108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45969.530892361108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45969.530892361108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45969.530892361108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45969.530892361108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45969.530892361108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45969.530892361108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45969.530892361108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45969.530892361108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45969.530892361108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45969.530892361108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45969.530892361108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45969.530892361108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45969.530892361108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45969.530892361108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45969.530892361108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45969.530892361108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45969.530892361108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45969.530892361108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45969.530892361108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45969.530892361108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45969.530892361108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45969.530892361108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45969.530892361108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45969.530892361108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45969.530892361108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45969.530892361108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45969.530892361108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45969.530892361108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45969.530892361108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45969.530892361108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45969.530892361108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45969.530892361108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45969.530892361108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45969.530892361108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45969.530892361108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45969.530892361108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45969.530892361108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45969.530892361108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45969.530892361108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45969.530892361108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45969.530892361108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45969.530892361108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45969.530892361108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45969.530892361108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45969.530892361108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45969.530892361108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45969.530892361108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45969.530892361108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45969.530892361108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45969.530892361108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45969.530892361108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45969.530892361108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45969.530892361108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45969.530892361108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45969.530892361108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45969.530892361108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45969.530892361108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45969.530892361108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45969.530892361108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45969.530892361108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45969.530892361108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45969.530892361108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45969.530892361108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45969.530892361108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45969.530892361108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45969.530892361108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45969.530892361108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45969.530892361108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45969.530892361108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45969.530892361108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45969.530892361108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45969.530892361108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45969.530892361108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45969.530892361108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45969.530892361108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45969.530892361108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45969.530892361108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45969.530892361108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45969.530892361108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45969.530892361108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45969.530892361108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45969.530892361108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45969.530892361108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45969.530892361108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45969.530892361108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45969.530892361108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45969.530892361108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45969.530892361108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45969.530892361108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45969.530892361108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45969.530892361108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45969.530892361108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45969.530892361108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45969.530892361108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45969.530892361108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45969.530892361108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45969.530892361108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45969.530892361108</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4" ca="1" si="0">IFERROR(NOW()-F2,"")</f>
        <v>266.05017476851208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3</v>
      </c>
      <c r="D3" s="92" t="s">
        <v>28258</v>
      </c>
      <c r="E3" s="95" t="s">
        <v>39021</v>
      </c>
      <c r="F3" s="96">
        <v>45969.436805555553</v>
      </c>
      <c r="G3" s="136">
        <f t="shared" ca="1" si="0"/>
        <v>9.4086805554979946E-2</v>
      </c>
      <c r="H3" s="96">
        <v>45969.410590277781</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3</v>
      </c>
      <c r="D4" s="92" t="s">
        <v>35229</v>
      </c>
      <c r="E4" s="95" t="s">
        <v>39021</v>
      </c>
      <c r="F4" s="96"/>
      <c r="G4" s="136">
        <f t="shared" ca="1" si="0"/>
        <v>45969.530892361108</v>
      </c>
      <c r="H4" s="96">
        <v>45969.414502314816</v>
      </c>
      <c r="I4" s="135" t="str">
        <f>IFERROR(VLOOKUP(D4,DB!A:F,6,0),"")</f>
        <v>Generator-SG</v>
      </c>
      <c r="J4" s="135" t="str">
        <f>IFERROR(VLOOKUP(D4,DB!A:G,7,0),"")</f>
        <v>Dead</v>
      </c>
      <c r="K4" s="98" t="s">
        <v>39112</v>
      </c>
      <c r="L4" s="92" t="str">
        <f>IFERROR(VLOOKUP(D4,DB!A:I,9,0),"")</f>
        <v>Latis</v>
      </c>
    </row>
    <row r="5" spans="1:16" ht="15" customHeight="1">
      <c r="A5" s="135"/>
      <c r="B5" s="135" t="str">
        <f>IFERROR(VLOOKUP(D5,DB!A:K,11,0),"")</f>
        <v/>
      </c>
      <c r="C5" s="94"/>
      <c r="D5" s="92"/>
      <c r="E5" s="95"/>
      <c r="F5" s="96"/>
      <c r="G5" s="136">
        <f t="shared" ca="1" si="0"/>
        <v>45969.530892361108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45969.530892361108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45969.530892361108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45969.530892361108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45969.530892361108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45969.530892361108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45969.530892361108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45969.530892361108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45969.530892361108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45969.530892361108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45969.530892361108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45969.530892361108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45969.530892361108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45969.530892361108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45969.530892361108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45969.530892361108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45969.530892361108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45969.530892361108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0"/>
        <v>45969.530892361108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0"/>
        <v>45969.530892361108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ref="G25:G56" ca="1" si="1">IFERROR(NOW()-F25,"")</f>
        <v>45969.530892361108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45969.530892361108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45969.530892361108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45969.530892361108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45969.530892361108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45969.530892361108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45969.530892361108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45969.530892361108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45969.530892361108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45969.530892361108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45969.530892361108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45969.530892361108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45969.530892361108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45969.530892361108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45969.530892361108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45969.530892361108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45969.530892361108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45969.530892361108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45969.530892361108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45969.530892361108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45969.530892361108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45969.530892361108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45969.530892361108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45969.530892361108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45969.530892361108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45969.530892361108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45969.530892361108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45969.530892361108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45969.530892361108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45969.530892361108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1"/>
        <v>45969.530892361108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1"/>
        <v>45969.530892361108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ref="G57:G88" ca="1" si="2">IFERROR(NOW()-F57,"")</f>
        <v>45969.530892361108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45969.530892361108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45969.530892361108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45969.530892361108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45969.530892361108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45969.530892361108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45969.530892361108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45969.530892361108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45969.530892361108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45969.530892361108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45969.530892361108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45969.530892361108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45969.530892361108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45969.530892361108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45969.530892361108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45969.530892361108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45969.530892361108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45969.530892361108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45969.530892361108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45969.530892361108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45969.530892361108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45969.530892361108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45969.530892361108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45969.530892361108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45969.530892361108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45969.530892361108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45969.530892361108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45969.530892361108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45969.530892361108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45969.530892361108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2"/>
        <v>45969.530892361108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2"/>
        <v>45969.530892361108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ref="G89:G120" ca="1" si="3">IFERROR(NOW()-F89,"")</f>
        <v>45969.530892361108</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45969.530892361108</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45969.530892361108</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45969.530892361108</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45969.530892361108</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136">
        <f t="shared" ca="1" si="3"/>
        <v>45969.530892361108</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136">
        <f t="shared" ca="1" si="3"/>
        <v>45969.530892361108</v>
      </c>
      <c r="H95" s="96"/>
      <c r="I95" s="135" t="str">
        <f>IFERROR(VLOOKUP(D95,DB!A:F,6,0),"")</f>
        <v/>
      </c>
      <c r="J95" s="135" t="str">
        <f>IFERROR(VLOOKUP(D95,DB!A:G,7,0),"")</f>
        <v/>
      </c>
      <c r="K95" s="98"/>
      <c r="L95" s="92" t="str">
        <f>IFERROR(VLOOKUP(D95,DB!A:I,9,0),"")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workbookViewId="0">
      <selection activeCell="D4" sqref="D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77.698832175919961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43.342015046291635</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60" ca="1" si="1">IFERROR(NOW()-F4,"")</f>
        <v>20.869781249995867</v>
      </c>
      <c r="H4" s="125">
        <v>45948.661111111112</v>
      </c>
      <c r="I4" s="124" t="str">
        <f>IFERROR(VLOOKUP(D4,DB!A:F,6,0),"")</f>
        <v>SCECO</v>
      </c>
      <c r="J4" s="124" t="str">
        <f>IFERROR(VLOOKUP(D4,DB!A:G,7,0),"")</f>
        <v>Dead</v>
      </c>
      <c r="K4" s="124" t="s">
        <v>39118</v>
      </c>
      <c r="L4" s="124" t="str">
        <f>IFERROR(VLOOKUP(D4,DB!A:I,9,0),"")</f>
        <v>Latis</v>
      </c>
    </row>
    <row r="5" spans="1:13">
      <c r="A5" s="124"/>
      <c r="B5" s="124" t="str">
        <f>IFERROR(VLOOKUP(D5,DB!A:K,11,0),"")</f>
        <v/>
      </c>
      <c r="C5" s="124"/>
      <c r="D5" s="124"/>
      <c r="E5" s="124"/>
      <c r="F5" s="125"/>
      <c r="G5" s="126">
        <f t="shared" ca="1" si="1"/>
        <v>45969.530892361108</v>
      </c>
      <c r="H5" s="125"/>
      <c r="I5" s="124" t="str">
        <f>IFERROR(VLOOKUP(D5,DB!A:F,6,0),"")</f>
        <v/>
      </c>
      <c r="J5" s="124" t="str">
        <f>IFERROR(VLOOKUP(D5,DB!A:G,7,0),"")</f>
        <v/>
      </c>
      <c r="K5" s="124"/>
      <c r="L5" s="124" t="str">
        <f>IFERROR(VLOOKUP(D5,DB!A:I,9,0),"")</f>
        <v/>
      </c>
    </row>
    <row r="6" spans="1:13">
      <c r="A6" s="124"/>
      <c r="B6" s="124" t="str">
        <f>IFERROR(VLOOKUP(D6,DB!A:K,11,0),"")</f>
        <v/>
      </c>
      <c r="C6" s="124"/>
      <c r="D6" s="124"/>
      <c r="E6" s="124"/>
      <c r="F6" s="125"/>
      <c r="G6" s="126">
        <f t="shared" ca="1" si="1"/>
        <v>45969.530892361108</v>
      </c>
      <c r="H6" s="125"/>
      <c r="I6" s="124" t="str">
        <f>IFERROR(VLOOKUP(D6,DB!A:F,6,0),"")</f>
        <v/>
      </c>
      <c r="J6" s="124" t="str">
        <f>IFERROR(VLOOKUP(D6,DB!A:G,7,0),"")</f>
        <v/>
      </c>
      <c r="K6" s="124"/>
      <c r="L6" s="124" t="str">
        <f>IFERROR(VLOOKUP(D6,DB!A:I,9,0),"")</f>
        <v/>
      </c>
    </row>
    <row r="7" spans="1:13">
      <c r="A7" s="151"/>
      <c r="B7" s="124" t="str">
        <f>IFERROR(VLOOKUP(D7,DB!A:K,11,0),"")</f>
        <v/>
      </c>
      <c r="C7" s="124"/>
      <c r="D7" s="124"/>
      <c r="E7" s="124"/>
      <c r="F7" s="125"/>
      <c r="G7" s="126">
        <f t="shared" ca="1" si="1"/>
        <v>45969.530892361108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45969.530892361108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45969.530892361108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45969.530892361108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45969.530892361108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45969.530892361108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45969.530892361108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45969.530892361108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45969.530892361108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45969.530892361108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45969.530892361108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45969.530892361108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45969.530892361108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45969.530892361108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45969.530892361108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45969.530892361108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45969.530892361108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45969.530892361108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45969.530892361108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45969.530892361108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45969.530892361108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45969.530892361108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45969.530892361108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45969.530892361108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45969.530892361108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45969.530892361108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45969.530892361108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45969.530892361108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45969.530892361108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45969.530892361108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45969.530892361108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45969.530892361108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45969.530892361108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45969.530892361108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45969.530892361108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5"/>
      <c r="G42" s="126">
        <f t="shared" ca="1" si="1"/>
        <v>45969.530892361108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45969.530892361108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45969.530892361108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45969.530892361108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45969.530892361108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45969.530892361108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45969.530892361108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45969.530892361108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45969.530892361108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45969.530892361108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45969.530892361108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45969.530892361108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45969.530892361108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45969.530892361108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45969.530892361108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45969.530892361108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45969.530892361108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45969.530892361108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1"/>
        <v>45969.530892361108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ref="G61:G124" ca="1" si="2">IFERROR(NOW()-F61,"")</f>
        <v>45969.530892361108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45969.530892361108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45969.530892361108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45969.530892361108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45969.530892361108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45969.530892361108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45969.530892361108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45969.530892361108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45969.530892361108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45969.530892361108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45969.530892361108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45969.530892361108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45969.530892361108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45969.530892361108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45969.530892361108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45969.530892361108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45969.530892361108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45969.530892361108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45969.530892361108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45969.530892361108</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45969.530892361108</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45969.530892361108</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45969.530892361108</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45969.530892361108</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45969.530892361108</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45969.530892361108</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45969.530892361108</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45969.530892361108</v>
      </c>
      <c r="H88" s="125"/>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45969.530892361108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45969.530892361108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45969.530892361108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45969.530892361108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45969.530892361108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45969.530892361108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45969.530892361108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45969.530892361108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45969.530892361108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45969.530892361108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45969.530892361108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45969.530892361108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45969.530892361108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45969.530892361108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45969.530892361108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45969.530892361108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45969.530892361108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45969.530892361108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45969.530892361108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45969.530892361108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45969.530892361108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45969.530892361108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45969.530892361108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45969.530892361108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45969.530892361108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45969.530892361108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45969.530892361108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45969.530892361108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6">
        <f t="shared" ca="1" si="2"/>
        <v>45969.530892361108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45969.530892361108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45969.530892361108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45969.530892361108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45969.530892361108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45969.530892361108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45969.530892361108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2"/>
        <v>45969.530892361108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3">IFERROR(NOW()-F125,"")</f>
        <v>45969.530892361108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45969.530892361108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45969.530892361108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45969.530892361108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45969.530892361108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45969.530892361108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45969.530892361108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45969.530892361108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45969.530892361108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45969.530892361108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45969.530892361108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45969.530892361108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45969.530892361108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45969.530892361108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45969.530892361108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45969.530892361108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45969.530892361108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45969.530892361108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45969.530892361108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45969.530892361108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45969.530892361108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45969.530892361108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45969.530892361108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45969.530892361108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45969.530892361108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45969.530892361108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45969.530892361108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45969.530892361108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45969.530892361108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45969.530892361108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45969.530892361108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45969.530892361108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45969.530892361108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45969.530892361108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45969.530892361108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45969.530892361108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45969.530892361108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45969.530892361108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45969.530892361108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45969.530892361108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45969.530892361108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45969.530892361108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45969.530892361108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45969.530892361108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45969.530892361108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45969.530892361108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45969.530892361108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45969.530892361108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45969.530892361108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45969.530892361108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45969.530892361108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45969.530892361108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45969.530892361108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45969.530892361108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45969.530892361108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45969.530892361108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45969.530892361108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45969.530892361108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45969.530892361108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45969.530892361108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45969.530892361108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45969.530892361108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45969.530892361108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3"/>
        <v>45969.530892361108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4">IFERROR(NOW()-F189,"")</f>
        <v>45969.530892361108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45969.530892361108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45969.530892361108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45969.530892361108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45969.530892361108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45969.530892361108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45969.530892361108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45969.530892361108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45969.530892361108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45969.530892361108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45969.530892361108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45969.530892361108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45969.530892361108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45969.530892361108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45969.530892361108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45969.530892361108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45969.530892361108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45969.530892361108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45969.530892361108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45969.530892361108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45969.530892361108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45969.530892361108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45969.530892361108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45969.530892361108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45969.530892361108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45969.530892361108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45969.530892361108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45969.530892361108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45969.530892361108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45969.530892361108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45969.530892361108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45969.530892361108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45969.530892361108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45969.530892361108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45969.530892361108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45969.530892361108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45969.530892361108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45969.530892361108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45969.530892361108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45969.530892361108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45969.530892361108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45969.530892361108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45969.530892361108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45969.530892361108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45969.530892361108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45969.530892361108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45969.530892361108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45969.530892361108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45969.530892361108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45969.530892361108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45969.530892361108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45969.530892361108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45969.530892361108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45969.530892361108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45969.530892361108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45969.530892361108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45969.530892361108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45969.530892361108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45969.530892361108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45969.530892361108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45969.530892361108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45969.530892361108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45969.530892361108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4"/>
        <v>45969.530892361108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ref="G253:G316" ca="1" si="5">IFERROR(NOW()-F253,"")</f>
        <v>45969.530892361108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45969.530892361108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45969.530892361108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45969.530892361108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45969.530892361108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45969.530892361108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45969.530892361108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45969.530892361108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45969.530892361108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45969.530892361108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45969.530892361108</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45969.530892361108</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45969.530892361108</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45969.530892361108</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45969.530892361108</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45969.530892361108</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45969.530892361108</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45969.530892361108</v>
      </c>
      <c r="H270" s="124"/>
      <c r="I270" s="124" t="str">
        <f>IFERROR(VLOOKUP(D270,DB!A:F,6,0),"")</f>
        <v/>
      </c>
      <c r="J270" s="124" t="str">
        <f>IFERROR(VLOOKUP(D270,DB!A:G,7,0),"")</f>
        <v/>
      </c>
      <c r="K270" s="124"/>
      <c r="L270" s="124" t="str">
        <f>IFERROR(VLOOKUP(D270,DB!A:I,9,0),"")</f>
        <v/>
      </c>
    </row>
    <row r="271" spans="1:12">
      <c r="A271" s="124"/>
      <c r="B271" s="124" t="str">
        <f>IFERROR(VLOOKUP(D271,DB!A:K,11,0),"")</f>
        <v/>
      </c>
      <c r="C271" s="124"/>
      <c r="D271" s="124"/>
      <c r="E271" s="124"/>
      <c r="F271" s="124"/>
      <c r="G271" s="124">
        <f t="shared" ca="1" si="5"/>
        <v>45969.530892361108</v>
      </c>
      <c r="H271" s="124"/>
      <c r="I271" s="124" t="str">
        <f>IFERROR(VLOOKUP(D271,DB!A:F,6,0),"")</f>
        <v/>
      </c>
      <c r="J271" s="124" t="str">
        <f>IFERROR(VLOOKUP(D271,DB!A:G,7,0),"")</f>
        <v/>
      </c>
      <c r="K271" s="124"/>
      <c r="L271" s="124" t="str">
        <f>IFERROR(VLOOKUP(D271,DB!A:I,9,0),"")</f>
        <v/>
      </c>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row r="311" spans="1:12">
      <c r="A311" s="124"/>
      <c r="B311" s="124"/>
      <c r="C311" s="124"/>
      <c r="D311" s="124"/>
      <c r="E311" s="124"/>
      <c r="F311" s="124"/>
      <c r="G311" s="124"/>
      <c r="H311" s="124"/>
      <c r="I311" s="124"/>
      <c r="J311" s="124"/>
      <c r="K311" s="124"/>
      <c r="L311" s="124"/>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5"/>
  <sheetViews>
    <sheetView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39119</v>
      </c>
      <c r="B2" s="142" t="str">
        <f>IFERROR(VLOOKUP(D2,DB!A:K,11,0),"")</f>
        <v>R6</v>
      </c>
      <c r="C2" s="143">
        <v>1</v>
      </c>
      <c r="D2" s="145" t="s">
        <v>29382</v>
      </c>
      <c r="E2" s="124" t="s">
        <v>39021</v>
      </c>
      <c r="F2" s="144">
        <v>45969.444699074076</v>
      </c>
      <c r="G2" s="105">
        <f t="shared" ref="G2:G13" ca="1" si="0">IFERROR(NOW()-F2,"-")</f>
        <v>8.6193287032074295E-2</v>
      </c>
      <c r="H2" s="144">
        <v>45969.438877314817</v>
      </c>
      <c r="I2" s="142" t="str">
        <f>IFERROR(VLOOKUP(D2,DB!A:F,6,0),"")</f>
        <v>SCECO</v>
      </c>
      <c r="J2" s="142" t="str">
        <f>IFERROR(VLOOKUP(D2,DB!A:G,7,0),"")</f>
        <v>Dead</v>
      </c>
      <c r="K2" s="146" t="s">
        <v>39120</v>
      </c>
      <c r="L2" s="147" t="str">
        <f>IFERROR(VLOOKUP(D2,DB!A:I,9,0),"")</f>
        <v>Latis</v>
      </c>
    </row>
    <row r="3" spans="1:16382" ht="31.5" customHeight="1">
      <c r="A3" s="141" t="s">
        <v>39121</v>
      </c>
      <c r="B3" s="142" t="str">
        <f>IFERROR(VLOOKUP(D3,DB!A:K,11,0),"")</f>
        <v>R6</v>
      </c>
      <c r="C3" s="143">
        <v>2</v>
      </c>
      <c r="D3" s="145" t="s">
        <v>29171</v>
      </c>
      <c r="E3" s="124" t="s">
        <v>39021</v>
      </c>
      <c r="F3" s="144">
        <v>45969.496400462966</v>
      </c>
      <c r="G3" s="105">
        <f t="shared" ca="1" si="0"/>
        <v>3.449189814273268E-2</v>
      </c>
      <c r="H3" s="144">
        <v>45969.490844907406</v>
      </c>
      <c r="I3" s="142" t="str">
        <f>IFERROR(VLOOKUP(D3,DB!A:F,6,0),"")</f>
        <v>SCECO</v>
      </c>
      <c r="J3" s="142" t="str">
        <f>IFERROR(VLOOKUP(D3,DB!A:G,7,0),"")</f>
        <v>Vandalized</v>
      </c>
      <c r="K3" s="146" t="s">
        <v>39122</v>
      </c>
      <c r="L3" s="147" t="str">
        <f>IFERROR(VLOOKUP(D3,DB!A:I,9,0),"")</f>
        <v>Latis</v>
      </c>
    </row>
    <row r="4" spans="1:16382" ht="31.5" customHeight="1">
      <c r="A4" s="141"/>
      <c r="B4" s="142" t="str">
        <f>IFERROR(VLOOKUP(D4,DB!A:K,11,0),"")</f>
        <v/>
      </c>
      <c r="C4" s="143"/>
      <c r="D4" s="145"/>
      <c r="E4" s="124"/>
      <c r="F4" s="144"/>
      <c r="G4" s="105">
        <f t="shared" ca="1" si="0"/>
        <v>45969.530892361108</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45969.530892361108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45969.530892361108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45969.530892361108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45969.530892361108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45969.530892361108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45969.530892361108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45969.530892361108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45969.530892361108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45969.530892361108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ref="G14:G33" ca="1" si="1">IFERROR(NOW()-F14,"-")</f>
        <v>45969.530892361108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45969.530892361108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45969.530892361108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45969.530892361108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45969.530892361108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45969.530892361108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45969.530892361108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45969.530892361108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45969.530892361108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45969.530892361108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45969.530892361108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45969.530892361108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45969.530892361108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45969.530892361108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45969.530892361108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45969.530892361108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45969.530892361108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45969.530892361108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45969.530892361108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45969.530892361108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ref="G34:G97" ca="1" si="2">IFERROR(NOW()-F34,"-")</f>
        <v>45969.530892361108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45969.530892361108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45969.530892361108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45969.530892361108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45969.530892361108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45969.530892361108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45969.530892361108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45969.530892361108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45969.530892361108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45969.530892361108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45969.530892361108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45969.530892361108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45969.530892361108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45969.530892361108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45969.530892361108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45969.530892361108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45969.530892361108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45969.530892361108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45969.530892361108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45969.530892361108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45969.530892361108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45969.530892361108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45969.530892361108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45969.530892361108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45969.530892361108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45969.530892361108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45969.530892361108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45969.530892361108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45969.530892361108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45969.530892361108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45969.530892361108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45969.530892361108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45969.530892361108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45969.530892361108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45969.530892361108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45969.530892361108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45969.530892361108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45969.530892361108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45969.530892361108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45969.530892361108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45969.530892361108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45969.530892361108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45969.530892361108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45969.530892361108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45969.530892361108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45969.530892361108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45969.530892361108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45969.530892361108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45969.530892361108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45969.530892361108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45969.530892361108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45969.530892361108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45969.530892361108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45969.530892361108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45969.530892361108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45969.530892361108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45969.530892361108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45969.530892361108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45969.530892361108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45969.530892361108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45969.530892361108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45969.530892361108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45969.530892361108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45969.530892361108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ref="G98:G161" ca="1" si="3">IFERROR(NOW()-F98,"-")</f>
        <v>45969.530892361108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45969.530892361108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45969.530892361108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45969.530892361108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45969.530892361108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45969.530892361108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45969.530892361108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45969.530892361108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45969.530892361108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45969.530892361108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45969.530892361108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45969.530892361108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45969.530892361108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45969.530892361108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45969.530892361108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45969.530892361108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45969.530892361108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45969.530892361108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45969.530892361108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45969.530892361108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45969.530892361108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45969.530892361108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45969.530892361108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45969.530892361108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45969.530892361108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45969.530892361108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45969.530892361108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45969.530892361108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45969.530892361108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45969.530892361108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45969.530892361108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45969.530892361108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45969.530892361108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45969.530892361108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45969.530892361108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45969.530892361108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45969.530892361108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45969.530892361108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45969.530892361108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45969.530892361108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45969.530892361108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45969.530892361108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45969.530892361108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45969.530892361108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45969.530892361108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45969.530892361108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45969.530892361108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45969.530892361108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45969.530892361108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45969.530892361108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45969.530892361108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45969.530892361108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45969.530892361108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45969.530892361108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45969.530892361108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45969.530892361108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45969.530892361108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45969.530892361108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45969.530892361108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45969.530892361108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45969.530892361108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45969.530892361108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45969.530892361108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45969.530892361108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ref="G162:G195" ca="1" si="4">IFERROR(NOW()-F162,"-")</f>
        <v>45969.530892361108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45969.530892361108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45969.530892361108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45969.530892361108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45969.530892361108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45969.530892361108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45969.530892361108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45969.530892361108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45969.530892361108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45969.530892361108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45969.530892361108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45969.530892361108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45969.530892361108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45969.530892361108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45969.530892361108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45969.530892361108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45969.530892361108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45969.530892361108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45969.530892361108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45969.530892361108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45969.530892361108</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45969.530892361108</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45969.530892361108</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45969.530892361108</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45969.530892361108</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45969.530892361108</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45969.530892361108</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45969.530892361108</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45969.530892361108</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45969.530892361108</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45969.530892361108</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45969.530892361108</v>
      </c>
      <c r="H193" s="144"/>
      <c r="I193" s="142" t="str">
        <f>IFERROR(VLOOKUP(D193,DB!A:F,6,0),"")</f>
        <v/>
      </c>
      <c r="J193" s="142" t="str">
        <f>IFERROR(VLOOKUP(D193,DB!A:G,7,0),"")</f>
        <v/>
      </c>
      <c r="K193" s="146"/>
      <c r="L193" s="147" t="str">
        <f>IFERROR(VLOOKUP(D193,DB!A:I,9,0),"")</f>
        <v/>
      </c>
    </row>
    <row r="194" spans="1:12" ht="31.5" customHeight="1">
      <c r="A194" s="141"/>
      <c r="B194" s="142" t="str">
        <f>IFERROR(VLOOKUP(D194,DB!A:K,11,0),"")</f>
        <v/>
      </c>
      <c r="C194" s="143"/>
      <c r="D194" s="142"/>
      <c r="E194" s="124"/>
      <c r="F194" s="144"/>
      <c r="G194" s="105">
        <f t="shared" ca="1" si="4"/>
        <v>45969.530892361108</v>
      </c>
      <c r="H194" s="144"/>
      <c r="I194" s="142" t="str">
        <f>IFERROR(VLOOKUP(D194,DB!A:F,6,0),"")</f>
        <v/>
      </c>
      <c r="J194" s="142" t="str">
        <f>IFERROR(VLOOKUP(D194,DB!A:G,7,0),"")</f>
        <v/>
      </c>
      <c r="K194" s="146"/>
      <c r="L194" s="147" t="str">
        <f>IFERROR(VLOOKUP(D194,DB!A:I,9,0),"")</f>
        <v/>
      </c>
    </row>
    <row r="195" spans="1:12" ht="31.5" customHeight="1">
      <c r="A195" s="141"/>
      <c r="B195" s="142" t="str">
        <f>IFERROR(VLOOKUP(D195,DB!A:K,11,0),"")</f>
        <v/>
      </c>
      <c r="C195" s="143"/>
      <c r="D195" s="142"/>
      <c r="E195" s="124"/>
      <c r="F195" s="144"/>
      <c r="G195" s="105">
        <f t="shared" ca="1" si="4"/>
        <v>45969.530892361108</v>
      </c>
      <c r="H195" s="144"/>
      <c r="I195" s="142" t="str">
        <f>IFERROR(VLOOKUP(D195,DB!A:F,6,0),"")</f>
        <v/>
      </c>
      <c r="J195" s="142" t="str">
        <f>IFERROR(VLOOKUP(D195,DB!A:G,7,0),"")</f>
        <v/>
      </c>
      <c r="K195" s="146"/>
      <c r="L195" s="147" t="str">
        <f>IFERROR(VLOOKUP(D195,DB!A:I,9,0),"")</f>
        <v/>
      </c>
    </row>
  </sheetData>
  <dataValidations count="2">
    <dataValidation allowBlank="1" showInputMessage="1" showErrorMessage="1" sqref="E1" xr:uid="{9E1BC488-8814-4F8A-8DBE-742B3278AB71}"/>
    <dataValidation type="list" allowBlank="1" showInputMessage="1" showErrorMessage="1" sqref="E2:E1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2025-11-08T09:45:40Z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